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ms-excel.documenttasks+xml" PartName="/xl/documenttasks/documenttask1.xml"/>
  <Override ContentType="application/vnd.ms-excel.person+xml" PartName="/xl/persons/person.xml"/>
  <Override ContentType="application/vnd.ms-excel.threadedcomments+xml" PartName="/xl/threadedComments/threadedComment1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21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23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19.xml"/>
  <Override ContentType="application/vnd.openxmlformats-officedocument.spreadsheetml.comments+xml" PartName="/xl/comments2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20.xml"/>
  <Override ContentType="application/vnd.openxmlformats-officedocument.spreadsheetml.comments+xml" PartName="/xl/comments22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998" sheetId="1" r:id="rId4"/>
    <sheet state="visible" name="1999" sheetId="2" r:id="rId5"/>
    <sheet state="visible" name="2000" sheetId="3" r:id="rId6"/>
    <sheet state="visible" name="2001" sheetId="4" r:id="rId7"/>
    <sheet state="visible" name="2002" sheetId="5" r:id="rId8"/>
    <sheet state="visible" name="2003" sheetId="6" r:id="rId9"/>
    <sheet state="visible" name="2004" sheetId="7" r:id="rId10"/>
    <sheet state="visible" name="2005" sheetId="8" r:id="rId11"/>
    <sheet state="visible" name="2006" sheetId="9" r:id="rId12"/>
    <sheet state="visible" name="2007" sheetId="10" r:id="rId13"/>
    <sheet state="visible" name="2008" sheetId="11" r:id="rId14"/>
    <sheet state="visible" name="2009" sheetId="12" r:id="rId15"/>
    <sheet state="visible" name="2010" sheetId="13" r:id="rId16"/>
    <sheet state="visible" name="2011" sheetId="14" r:id="rId17"/>
    <sheet state="visible" name="2012" sheetId="15" r:id="rId18"/>
    <sheet state="visible" name="2013" sheetId="16" r:id="rId19"/>
    <sheet state="visible" name="2014" sheetId="17" r:id="rId20"/>
    <sheet state="visible" name="2015" sheetId="18" r:id="rId21"/>
    <sheet state="visible" name="2016" sheetId="19" r:id="rId22"/>
    <sheet state="visible" name="2017" sheetId="20" r:id="rId23"/>
    <sheet state="visible" name="2018" sheetId="21" r:id="rId24"/>
    <sheet state="visible" name="2019" sheetId="22" r:id="rId25"/>
    <sheet state="visible" name="2020" sheetId="23" r:id="rId26"/>
    <sheet state="visible" name="2021" sheetId="24" r:id="rId27"/>
    <sheet state="visible" name="2022" sheetId="25" r:id="rId28"/>
    <sheet state="visible" name="2023" sheetId="26" r:id="rId29"/>
    <sheet state="visible" name="2024" sheetId="27" r:id="rId30"/>
    <sheet state="visible" name="2025" sheetId="28" r:id="rId31"/>
    <sheet state="visible" name="Totals England" sheetId="29" r:id="rId32"/>
    <sheet state="visible" name="Wales 2012" sheetId="30" r:id="rId33"/>
    <sheet state="visible" name="Wales 2013" sheetId="31" r:id="rId34"/>
    <sheet state="visible" name="Wales 2014" sheetId="32" r:id="rId35"/>
    <sheet state="visible" name="Wales 2022" sheetId="33" r:id="rId36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comments1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>tc={5c19edf6-188a-48fe-ae2c-8d33d4b71fef}</author>
  </authors>
  <commentList>
    <comment authorId="0" xr:uid="{5c19edf6-188a-48fe-ae2c-8d33d4b71fef}" ref="J34">
      <text>
        <t xml:space="preserve">[Threaded comment]
 Your version of Excel allows you to read this threaded comment; however, any edits to it will get removed if the file is opened in a newer version of Excel. Learn more: https://go.microsoft.com/fwlink/?linkid=870924
Comment:
	Check these!
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2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7">
      <text>
        <t xml:space="preserve">Author:
Number of type of school that is faith divided by total number of type of school</t>
      </text>
    </comment>
    <comment authorId="0" ref="A18">
      <text>
        <t xml:space="preserve">Author:
Number of type of school that is faith divided by total number of faith schools</t>
      </text>
    </comment>
    <comment authorId="0" ref="A37">
      <text>
        <t xml:space="preserve">Author:
Number of type of school that is faith divided by total number of type of school</t>
      </text>
    </comment>
    <comment authorId="0" ref="A38">
      <text>
        <t xml:space="preserve">Author:
Number of type of school that is faith divided by total number of faith schools</t>
      </text>
    </comment>
  </commentList>
</comments>
</file>

<file path=xl/comments2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7">
      <text>
        <t xml:space="preserve">Author:
Number of type of school that is faith divided by total number of type of school</t>
      </text>
    </comment>
    <comment authorId="0" ref="A18">
      <text>
        <t xml:space="preserve">Author:
Number of type of school that is faith divided by total number of faith schools</t>
      </text>
    </comment>
    <comment authorId="0" ref="A37">
      <text>
        <t xml:space="preserve">Author:
Number of type of school that is faith divided by total number of type of school</t>
      </text>
    </comment>
    <comment authorId="0" ref="A38">
      <text>
        <t xml:space="preserve">Author:
Number of type of school that is faith divided by total number of faith schools</t>
      </text>
    </comment>
  </commentList>
</comments>
</file>

<file path=xl/comments2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7">
      <text>
        <t xml:space="preserve">Author:
Number of type of school that is faith divided by total number of type of school</t>
      </text>
    </comment>
    <comment authorId="0" ref="A18">
      <text>
        <t xml:space="preserve">Author:
Number of type of school that is faith divided by total number of faith schools</t>
      </text>
    </comment>
    <comment authorId="0" ref="A37">
      <text>
        <t xml:space="preserve">Author:
Number of type of school that is faith divided by total number of type of school</t>
      </text>
    </comment>
    <comment authorId="0" ref="A38">
      <text>
        <t xml:space="preserve">Author:
Number of type of school that is faith divided by total number of faith schools</t>
      </text>
    </comment>
  </commentList>
</comments>
</file>

<file path=xl/comments2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7">
      <text>
        <t xml:space="preserve">Author:
Number of type of school that is faith divided by total number of type of school</t>
      </text>
    </comment>
    <comment authorId="0" ref="A18">
      <text>
        <t xml:space="preserve">Author:
Number of type of school that is faith divided by total number of faith schools</t>
      </text>
    </comment>
    <comment authorId="0" ref="A37">
      <text>
        <t xml:space="preserve">Author:
Number of type of school that is faith divided by total number of type of school</t>
      </text>
    </comment>
    <comment authorId="0" ref="A38">
      <text>
        <t xml:space="preserve">Author:
Number of type of school that is faith divided by total number of faith schools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  <comment authorId="0" ref="A89">
      <text>
        <t xml:space="preserve">Author:
Number of type of school that is faith divided by total number of type of school</t>
      </text>
    </comment>
    <comment authorId="0" ref="A90">
      <text>
        <t xml:space="preserve">Author:
Number of type of school that is faith divided by total number of faith schools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Author:
Number of type of school that is faith divided by total number of type of school</t>
      </text>
    </comment>
    <comment authorId="0" ref="A23">
      <text>
        <t xml:space="preserve">Author:
Number of type of school that is faith divided by total number of faith schools</t>
      </text>
    </comment>
    <comment authorId="0" ref="A47">
      <text>
        <t xml:space="preserve">Author:
Number of type of school that is faith divided by total number of type of school</t>
      </text>
    </comment>
    <comment authorId="0" ref="A48">
      <text>
        <t xml:space="preserve">Author:
Number of type of school that is faith divided by total number of faith schools</t>
      </text>
    </comment>
  </commentList>
</comments>
</file>

<file path=xl/sharedStrings.xml><?xml version="1.0" encoding="utf-8"?>
<sst xmlns="http://schemas.openxmlformats.org/spreadsheetml/2006/main" count="5797" uniqueCount="268">
  <si>
    <t>MAINTAINED PRIMARY AND SECONDARY SCHOOLS: NUMBER OF SCHOOLS BY THEIR RELIGIOUS CHARACTER</t>
  </si>
  <si>
    <t>January 1998</t>
  </si>
  <si>
    <t>England</t>
  </si>
  <si>
    <t>Maintained Primary Schools</t>
  </si>
  <si>
    <t>State-Funded Secondary Schools</t>
  </si>
  <si>
    <t>State-funded primary + secondary schools</t>
  </si>
  <si>
    <t>County</t>
  </si>
  <si>
    <t>Voluntary Aided</t>
  </si>
  <si>
    <t>Voluntary Controlled</t>
  </si>
  <si>
    <t>Special Agreement</t>
  </si>
  <si>
    <t>Grant Maintained</t>
  </si>
  <si>
    <t>Total</t>
  </si>
  <si>
    <t>Percentage</t>
  </si>
  <si>
    <t>Community</t>
  </si>
  <si>
    <t>CTCs</t>
  </si>
  <si>
    <t>Non-Denominational</t>
  </si>
  <si>
    <t>Church of England</t>
  </si>
  <si>
    <t>Roman Catholic</t>
  </si>
  <si>
    <t>Methodist</t>
  </si>
  <si>
    <t>Jewish</t>
  </si>
  <si>
    <t>Others</t>
  </si>
  <si>
    <t>Total religious character</t>
  </si>
  <si>
    <t>Percentage of type faith</t>
  </si>
  <si>
    <t>N/A</t>
  </si>
  <si>
    <t>Percentage of total faith</t>
  </si>
  <si>
    <t>Source: School Census and Edubase</t>
  </si>
  <si>
    <t>MAINTAINED PRIMARY AND SECONDARY SCHOOLS: NUMBERS OF PUPILS BY RELIGIOUS CHARACTER AND STATUS</t>
  </si>
  <si>
    <t>?</t>
  </si>
  <si>
    <t>AVERAGE SCHOOL SIZES: MEAN NUMBER (HEADCOUNT) OF PUPILS PER SCHOOL</t>
  </si>
  <si>
    <t>Total faith</t>
  </si>
  <si>
    <t>MAINTAINED PRIMARY AND SECONDARY SCHOOLS: NUMBERS OF TEACHERS (1) (2) BY RELIGIOUS CHARACTER AND STATUS</t>
  </si>
  <si>
    <t>(1) Qualified teachers only; includes both full-time and the full-time equivalent of part-time qualified teachers.</t>
  </si>
  <si>
    <t>(2) Rounding of components may cause discrepancies in totals.</t>
  </si>
  <si>
    <t>Source:</t>
  </si>
  <si>
    <t>http://webarchive.nationalarchives.gov.uk/20110206232908/http://www.education.gov.uk/rsgateway/DB/VOL/v000130/1045x.pdf</t>
  </si>
  <si>
    <t>MAINTAINED PRIMARY AND SECONDARY SCHOOLS: NUMBER OF SCHOOLS BY DENOMINATION AND STATUS</t>
  </si>
  <si>
    <t>January 1999</t>
  </si>
  <si>
    <t>MAINTAINED PRIMARY AND SECONDARY SCHOOLS: NUMBERS OF PUPILS BY DENOMINATION AND STATUS</t>
  </si>
  <si>
    <t>http://webarchive.nationalarchives.gov.uk/20110206232908/http://www.education.gov.uk/rsgateway/DB/VOL/v000109/10727.pdf</t>
  </si>
  <si>
    <t>Change in number of religious primary schools</t>
  </si>
  <si>
    <t>Change in number of other primary schools</t>
  </si>
  <si>
    <t>Net increase in religious over other primary schools</t>
  </si>
  <si>
    <t>Change in number of religious secondary schools</t>
  </si>
  <si>
    <t>Change in number of other secondary schools</t>
  </si>
  <si>
    <t>Net increase in religious over other secondary schools</t>
  </si>
  <si>
    <t>Change in number of pupils at religious primary schools</t>
  </si>
  <si>
    <t>Change in number of pupils at other primary schools</t>
  </si>
  <si>
    <t>Net increase in primary pupils at religious not other schools</t>
  </si>
  <si>
    <t>Change in number of pupils at religious secondary schools</t>
  </si>
  <si>
    <t>Change in number of pupils at other secondary schools</t>
  </si>
  <si>
    <t>Net increase in secondary pupils at religious not other schools</t>
  </si>
  <si>
    <t>Change in number of teachers at religious primary schools</t>
  </si>
  <si>
    <t>Change in number of teachers at other primary schools</t>
  </si>
  <si>
    <t>Net increase in primary teachers at religious not other schools</t>
  </si>
  <si>
    <t>Change in number of teachers at religious secondary schools</t>
  </si>
  <si>
    <t>Change in number of teachers at other secondary schools</t>
  </si>
  <si>
    <t>Net increase in secondary teachers at religious not other schools</t>
  </si>
  <si>
    <t>Note that it is assumed the number of 'Others' that have a religious character matches the number of Other Christian Faith, Muslim, Sikh and Other in 2000.</t>
  </si>
  <si>
    <t>MAINTAINED PRIMARY AND SECONDARY SCHOOLS: NUMBER OF SCHOOLS BY RELIGIOUS CHARACTER AND STATUS</t>
  </si>
  <si>
    <t>January 2000</t>
  </si>
  <si>
    <t>Foundation</t>
  </si>
  <si>
    <t>Academies</t>
  </si>
  <si>
    <t xml:space="preserve">No Religious Character </t>
  </si>
  <si>
    <t>Other Christian Faith (3)</t>
  </si>
  <si>
    <t>Muslim</t>
  </si>
  <si>
    <t>Sikh</t>
  </si>
  <si>
    <t>Other</t>
  </si>
  <si>
    <t>MAINTAINED PRIMARY AND SECONDARY SCHOOLS: NUMBERS OF TEACHERS (2) (3) BY DENOMINATION AND STATUS</t>
  </si>
  <si>
    <t>(3) Rounding of components may cause discrepancies in totals.</t>
  </si>
  <si>
    <t>http://webarchive.nationalarchives.gov.uk/20130401151655/http://www.education.gov.uk/rsgateway/DB/VOL/v000192/vol04-2000.pdf</t>
  </si>
  <si>
    <t>Academies and CTCs calculated manually</t>
  </si>
  <si>
    <t>Note that it is assumed the number of 1999 'Others' that have a religious character matches the number of Other Christian Faith, Muslim, Sikh and Other in 2000.</t>
  </si>
  <si>
    <t>January 2001</t>
  </si>
  <si>
    <t>MAINTAINED PRIMARY AND SECONDARY SCHOOLS: NUMBERS OF TEACHERS (2) (3) BY RELIGIOUS CHARACTER AND STATUS</t>
  </si>
  <si>
    <t>(1) Includes schools of mixed denomination or other Christian beliefs.</t>
  </si>
  <si>
    <t>(2) Qualified teachers only; includes both full-time and the full-time equivalent of part-time qualified teachers.</t>
  </si>
  <si>
    <t>http://webarchive.nationalarchives.gov.uk/20110206232908/http://www.education.gov.uk/rsgateway/DB/VOL/v000288/Complete_Volume_2001v2.pdf</t>
  </si>
  <si>
    <t>January 2002</t>
  </si>
  <si>
    <t>http://webarchive.nationalarchives.gov.uk/20130401151655/http://www.education.gov.uk/rsgateway/DB/VOL/v000359/sese2002.pdf</t>
  </si>
  <si>
    <t>January 2003</t>
  </si>
  <si>
    <t>http://webarchive.nationalarchives.gov.uk/20130401151655/http://www.education.gov.uk/rsgateway/DB/VOL/v000417/v09-2003.pdf</t>
  </si>
  <si>
    <t>Secondary pupil and teacher changes exclude Academies.</t>
  </si>
  <si>
    <t>MAINTAINED PRIMARY AND SECONDARY SCHOOLS(1): NUMBER OF SCHOOLS BY RELIGIOUS CHARACTER AND STATUS</t>
  </si>
  <si>
    <t>January 2004</t>
  </si>
  <si>
    <t>Maintained Primary Schools (1)</t>
  </si>
  <si>
    <t>State-Funded Secondary Schools (1)</t>
  </si>
  <si>
    <t>State-funded primary + secondary schools (1)</t>
  </si>
  <si>
    <t>MAINTAINED PRIMARY AND SECONDARY SCHOOLS(1): NUMBERS OF PUPILS BY RELIGIOUS CHARACTER AND STATUS</t>
  </si>
  <si>
    <t>State-Funded Secondary Schools(1)</t>
  </si>
  <si>
    <t>MAINTAINED PRIMARY AND SECONDARY SCHOOLS(1): NUMBERS OF TEACHERS (3) BY RELIGIOUS CHARACTER AND STATUS</t>
  </si>
  <si>
    <t>#</t>
  </si>
  <si>
    <t>(1) Includes middle schools as deemed</t>
  </si>
  <si>
    <t>(2) Includes schools of mixed denomination or other Christian beliefs.</t>
  </si>
  <si>
    <t>(3) Qualified teachers only; includes both full-time and the full-time equivalent of part-time qualified teachers.</t>
  </si>
  <si>
    <t># less than 5</t>
  </si>
  <si>
    <t>http://webarchive.nationalarchives.gov.uk/20130401151655/http://www.education.gov.uk/rsgateway/DB/VOL/v000495/v05-2004.pdf</t>
  </si>
  <si>
    <t>Table 8:</t>
  </si>
  <si>
    <t>MAINTAINED PRIMARY AND SECONDARY SCHOOLS(1): NUMBER OF SCHOOLS BY THEIR RELIGIOUS CHARACTER</t>
  </si>
  <si>
    <t>January 2005</t>
  </si>
  <si>
    <t>State-Funded Secondary Schools (1)(2)</t>
  </si>
  <si>
    <t>State-funded primary + secondary schools (1)(3)</t>
  </si>
  <si>
    <t>(1)  Includes middle schools as deemed.</t>
  </si>
  <si>
    <t>http://www.education.gov.uk/rsgateway/DB/SFR/s000606/sfr42-2005.pdf</t>
  </si>
  <si>
    <t>No pupil figures are available for 2005.</t>
  </si>
  <si>
    <t>Table 8a:</t>
  </si>
  <si>
    <t>January 2006</t>
  </si>
  <si>
    <t>Table 8b:</t>
  </si>
  <si>
    <t>MAINTAINED PRIMARY AND SECONDARY SCHOOLS(1): NUMBER (HEADCOUNT) OF PUPILS BY THE RELIGIOUS CHARACTER OF THEIR SCHOOL (2)</t>
  </si>
  <si>
    <t>State-Funded Secondary Schools(1)(2)</t>
  </si>
  <si>
    <t>(1)  Includes middle schools as deemed. Source: Schools' Census and Edubase</t>
  </si>
  <si>
    <t>(2) Excludes dually registered pupils.</t>
  </si>
  <si>
    <t>(3) Includes schools of mixed denomination or other Christian beliefs.</t>
  </si>
  <si>
    <t>Pupil numbers have been rounded to the nearest 10.  There may be discrepancies between the sum of constituent items and totals as shown.</t>
  </si>
  <si>
    <t>http://www.education.gov.uk/rsgateway/DB/SFR/s000682/sfr38-2006.pdf</t>
  </si>
  <si>
    <t>Pupil changes are since 2004, as no figures are available for 2005.</t>
  </si>
  <si>
    <t>Secondary pupil changes exclude Academies.</t>
  </si>
  <si>
    <t>January 2007</t>
  </si>
  <si>
    <t>http://www.education.gov.uk/rsgateway/DB/SFR/s000744/index.shtml</t>
  </si>
  <si>
    <t>Table A7a: Primary and Secondary Schools1,2: Number of Schools by Their Religious Character</t>
  </si>
  <si>
    <t>Year: January 2008 (Final)</t>
  </si>
  <si>
    <t>Coverage: England</t>
  </si>
  <si>
    <t xml:space="preserve">Table A7b: Primary and Secondary Schools1,2: Number (Headcount) of Pupils by the Religious Character of Their School3 </t>
  </si>
  <si>
    <t>1. Includes middle schools as deemed.</t>
  </si>
  <si>
    <t>2. Includes Academies and CTCs.</t>
  </si>
  <si>
    <t>3. Excludes dually registered pupils.</t>
  </si>
  <si>
    <t>4. Includes schools of mixed denomination or other Christian beliefs.</t>
  </si>
  <si>
    <t>Pupil numbers have been rounded to the nearest 10. There may be discrepancies between the sum of constituent items and totals as shown.</t>
  </si>
  <si>
    <t>http://www.education.gov.uk/rsgateway/DB/SFR/s000786/index.shtml</t>
  </si>
  <si>
    <t>Table 2b: Primary and Secondary Schools1,2: Number of Schools by Their Religious Character</t>
  </si>
  <si>
    <t>Year: January 2009 (Final)</t>
  </si>
  <si>
    <t xml:space="preserve">Table 2c: Primary and Secondary Schools1,2: Number (Headcount) of Pupils by the Religious Character of Their School3 </t>
  </si>
  <si>
    <t>http://www.education.gov.uk/rsgateway/DB/SFR/s000843/index.shtml</t>
  </si>
  <si>
    <t>MAINTAINED PRIMARY AND STATE-FUNDED SECONDARY SCHOOLS (1)(2):</t>
  </si>
  <si>
    <t>NUMBER OF SCHOOLS BY THEIR RELIGIOUS CHARACTER</t>
  </si>
  <si>
    <t>JANUARY 2010</t>
  </si>
  <si>
    <t>ENGLAND</t>
  </si>
  <si>
    <t>State-funded primary + secondary schools (1)(2)</t>
  </si>
  <si>
    <t xml:space="preserve">MAINTAINED PRIMARY AND STATE-FUNDED SECONDARY SCHOOLS (1)(2): </t>
  </si>
  <si>
    <t>NUMBER (HEADCOUNT) OF PUPILS BY THE RELIGIOUS CHARACTER OF THEIR SCHOOL (4)</t>
  </si>
  <si>
    <t>2. Includes city technology colleges and academies.</t>
  </si>
  <si>
    <t>3. Includes schools of mixed denomination or other Christian beliefs.</t>
  </si>
  <si>
    <t>4. Excludes dually registered pupils.</t>
  </si>
  <si>
    <t>http://www.dcsf.gov.uk/rsgateway/DB/SFR/s000925/index.shtml</t>
  </si>
  <si>
    <t>STATE-FUNDED PRIMARY AND SECONDARY SCHOOLS (1)(2)(3):</t>
  </si>
  <si>
    <t>State-funded primary schools (1)(2)</t>
  </si>
  <si>
    <t>State-funded secondary schools (1)(3)</t>
  </si>
  <si>
    <t>State-funded primary + secondary schools (1)(2)(3)</t>
  </si>
  <si>
    <t>January 2011</t>
  </si>
  <si>
    <t>2. Includes city technology colleges and secondary academies.</t>
  </si>
  <si>
    <t>4. Includes pupils who are sole or dual main registrations.</t>
  </si>
  <si>
    <t>Pupil numbers have been rounded to the nearest 5. There may be discrepancies between the sum of constituent items and totals as shown.</t>
  </si>
  <si>
    <t>http://education.gov.uk/rsgateway/DB/SFR/s001012/index.shtml</t>
  </si>
  <si>
    <t>Index:</t>
  </si>
  <si>
    <t>http://www.education.gov.uk/rsgateway/sc-schoolpupil.shtml</t>
  </si>
  <si>
    <t>January 2012</t>
  </si>
  <si>
    <t>Other Christian Faith (4)</t>
  </si>
  <si>
    <t xml:space="preserve">STATE-FUNDED PRIMARY AND SECONDARY SCHOOLS (1)(2)(3): </t>
  </si>
  <si>
    <t>NUMBER (HEADCOUNT) OF PUPILS BY THE RELIGIOUS CHARACTER OF THEIR SCHOOL (5)</t>
  </si>
  <si>
    <t>2. Includes primary academies.</t>
  </si>
  <si>
    <t>3. Includes city technology colleges and secondary academies.</t>
  </si>
  <si>
    <t>5. Includes pupils who are sole or dual main registrations.</t>
  </si>
  <si>
    <t>FOI</t>
  </si>
  <si>
    <t>Not published at http://education.gov.uk/rsgateway/DB/SFR/s001071/index.shtml</t>
  </si>
  <si>
    <t>January 2013</t>
  </si>
  <si>
    <t>NUMBER (HEADCOUNT) OF PUPILS BY THE RELIGIOUS CHARACTER OF THEIR SCHOOL (6)</t>
  </si>
  <si>
    <t>CofE VC</t>
  </si>
  <si>
    <t>CofE Ac</t>
  </si>
  <si>
    <t>Pri total</t>
  </si>
  <si>
    <t>Sec total</t>
  </si>
  <si>
    <t>VA</t>
  </si>
  <si>
    <t>CofE F</t>
  </si>
  <si>
    <t>RC</t>
  </si>
  <si>
    <t>Christian</t>
  </si>
  <si>
    <t>2. Primary academies, including free schools.</t>
  </si>
  <si>
    <t>3. Secondary academies, including free schools, university technical colleges and studio schools.</t>
  </si>
  <si>
    <t>4. Includes schools of mixed denomination or other Christian beliefs (such as Seventh Day Adventist, Greek Orthodox, Moravian and Pentecostal)</t>
  </si>
  <si>
    <t>5. Includes Inter-/non-denominational.</t>
  </si>
  <si>
    <t>6. Includes pupils who are sole or dual main registrations.</t>
  </si>
  <si>
    <t>Totals may not appear to equal the sum of the component parts because numbers have been rounded to the nearest 5.</t>
  </si>
  <si>
    <t>https://www.gov.uk/government/publications/schools-pupils-and-their-characteristics-january-2013</t>
  </si>
  <si>
    <t>https://www.gov.uk/government/organisations/department-for-education/series/statistics-school-and-pupil-numbers</t>
  </si>
  <si>
    <t>NUMBER OF SCHOOLS BY THEIR STATUS AND RELIGIOUS CHARACTER</t>
  </si>
  <si>
    <t>January 2014</t>
  </si>
  <si>
    <t>NUMBER (HEADCOUNT) OF PUPILS BY THE STATUS AND RELIGIOUS CHARACTER OF THEIR SCHOOL</t>
  </si>
  <si>
    <t xml:space="preserve">1. Includes middle/all through schools as deemed. </t>
  </si>
  <si>
    <t>2. Includes all primary academies, including free schools.</t>
  </si>
  <si>
    <t>3. Includes city technology colleges and all secondary academies, including free schools, university technical colleges and studio schools.</t>
  </si>
  <si>
    <t>https://www.gov.uk/government/publications/schools-pupils-and-their-characteristics-january-2014</t>
  </si>
  <si>
    <t>January 2015</t>
  </si>
  <si>
    <t>https://www.gov.uk/government/statistics/schools-pupils-and-their-characteristics-january-2015</t>
  </si>
  <si>
    <t>State-Funded Primary And Secondary Schools (1)(2)(3):</t>
  </si>
  <si>
    <t>Number Of Schools By Their Status And Religious Character</t>
  </si>
  <si>
    <t>January 2016</t>
  </si>
  <si>
    <t>Voluntary aided</t>
  </si>
  <si>
    <t>Voluntary controlled</t>
  </si>
  <si>
    <t>Academies and Free Schools</t>
  </si>
  <si>
    <t>Other (5)</t>
  </si>
  <si>
    <t>https://www.gov.uk/government/statistics/schools-pupils-and-their-characteristics-january-2016</t>
  </si>
  <si>
    <r>
      <rPr>
        <rFont val="Calibri"/>
        <color rgb="FF1155CC"/>
        <sz val="11.0"/>
        <u/>
      </rPr>
      <t>https://www.gov.uk/government/statistics/schools-pupils-and-their-characteristics-january-2017</t>
    </r>
    <r>
      <rPr>
        <rFont val="Calibri"/>
        <color rgb="FF000000"/>
        <sz val="11.0"/>
      </rPr>
      <t xml:space="preserve"> </t>
    </r>
  </si>
  <si>
    <r>
      <rPr>
        <rFont val="Calibri"/>
        <color rgb="FF1155CC"/>
        <sz val="11.0"/>
        <u/>
      </rPr>
      <t>https://www.gov.uk/government/organisations/department-for-education/series/statistics-school-and-pupil-numbers</t>
    </r>
    <r>
      <rPr>
        <rFont val="Calibri"/>
        <color rgb="FF000000"/>
        <sz val="11.0"/>
      </rPr>
      <t xml:space="preserve"> </t>
    </r>
  </si>
  <si>
    <t>Hindu</t>
  </si>
  <si>
    <t>Multi-faith</t>
  </si>
  <si>
    <t>Anglican</t>
  </si>
  <si>
    <t>Other Jewish Faith</t>
  </si>
  <si>
    <t xml:space="preserve">Source: Schools, Pupils and their Characteristics: January 2018  </t>
  </si>
  <si>
    <t>https://assets.publishing.service.gov.uk/media/5b338b9340f0b67f769a73d4/Schools_Pupils_and_their_Characteristics_2018_National_Tables.xlsx</t>
  </si>
  <si>
    <t>CTCs, UTCs and Studio Schools</t>
  </si>
  <si>
    <t xml:space="preserve">Source: Schools, Pupils and their Characteristics: January 2019 </t>
  </si>
  <si>
    <t>https://www.gov.uk/government/statistics/schools-pupils-and-their-characteristics-january-2019</t>
  </si>
  <si>
    <t xml:space="preserve">Source: Schools, Pupils and their Characteristics: January 2020 </t>
  </si>
  <si>
    <t>https://www.gov.uk/government/statistics/schools-pupils-and-their-characteristics-january-2020</t>
  </si>
  <si>
    <t>CTCs, UTCs &amp; Studio Schools</t>
  </si>
  <si>
    <t xml:space="preserve">Source: Schools, Pupils and their Characteristics 2021 </t>
  </si>
  <si>
    <t>https://www.gov.uk/government/statistics/schools-pupils-and-their-characteristics-january-2021</t>
  </si>
  <si>
    <t>Source: Schools, Pupils and their Characteristics January 2022</t>
  </si>
  <si>
    <t>https://www.gov.uk/government/statistics/schools-pupils-and-their-characteristics-january-2022</t>
  </si>
  <si>
    <t>Source: Schools, Pupils and their Characteristics January 2023</t>
  </si>
  <si>
    <t>https://www.gov.uk/government/statistics/schools-pupils-and-their-characteristics-january-2023</t>
  </si>
  <si>
    <t>Source: Schools, Pupils and their Characteristics January 2024</t>
  </si>
  <si>
    <t>https://www.gov.uk/government/statistics/schools-pupils-and-their-characteristics-january-2024</t>
  </si>
  <si>
    <t>Year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</si>
  <si>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</si>
  <si>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</si>
  <si>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</si>
  <si>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</si>
  <si>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</si>
  <si>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</si>
  <si>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</si>
  <si>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</si>
  <si>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</si>
  <si>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</si>
  <si>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</si>
  <si>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</si>
  <si>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</si>
  <si>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</si>
  <si>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</si>
  <si>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</si>
  <si>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</si>
  <si>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</si>
  <si>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</si>
  <si>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</si>
  <si>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</si>
  <si>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</si>
  <si>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</si>
  <si>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</si>
  <si>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</si>
  <si>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</si>
  <si>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</si>
  <si>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Total 1998-24</t>
  </si>
  <si>
    <t>Total 2000-24</t>
  </si>
  <si>
    <t>Total 2010-24</t>
  </si>
  <si>
    <t>Teacher Total 1998-04</t>
  </si>
  <si>
    <t>Secondary pupil and teacher changes before 2008-09 exclude Academies.</t>
  </si>
  <si>
    <t>There is no pupil data for 2005 or teacher data after 2004.</t>
  </si>
  <si>
    <t>Note that it is assumed the number of 1998/99 'Others' that have a religious character matches the number of Other Christian Faith, Muslim, Sikh and Other in 2000.</t>
  </si>
  <si>
    <t>STATE-FUNDED PRIMARY AND SECONDARY SCHOOLS (1):</t>
  </si>
  <si>
    <t>Wales</t>
  </si>
  <si>
    <t>State-funded primary schools</t>
  </si>
  <si>
    <t>State-funded secondary schools (1)</t>
  </si>
  <si>
    <t>Church in Wales</t>
  </si>
  <si>
    <t>Roman Catholic &amp; Anglican</t>
  </si>
  <si>
    <t xml:space="preserve">STATE-FUNDED PRIMARY AND SECONDARY SCHOOLS (1): </t>
  </si>
  <si>
    <t>NUMBER (HEADCOUNT) OF PUPILS BY THE RELIGIOUS CHARACTER OF THEIR SCHOOL</t>
  </si>
  <si>
    <t>WALES</t>
  </si>
  <si>
    <t>1. Includes middle schools.</t>
  </si>
  <si>
    <t>http://wales.gov.uk/topics/statistics/about/reference/schooladdress/?lang=en</t>
  </si>
  <si>
    <t>January 2022</t>
  </si>
  <si>
    <t>https://gov.wales/address-list-schools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</si>
</sst>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.0"/>
    <numFmt numFmtId="165" formatCode="mmmm yyyy"/>
  </numFmts>
  <fonts count="29">
    <font>
      <sz val="11.0"/>
      <color rgb="FF000000"/>
      <name val="Calibri"/>
    </font>
    <font>
      <sz val="9.0"/>
      <name val="Arial"/>
    </font>
    <font>
      <b/>
      <sz val="9.0"/>
      <name val="Arial"/>
    </font>
    <font>
      <sz val="8.0"/>
      <color rgb="FF000000"/>
      <name val="Arial"/>
    </font>
    <font>
      <sz val="8.0"/>
      <name val="Arial"/>
    </font>
    <font/>
    <font>
      <sz val="8.0"/>
      <color rgb="FFFF0000"/>
      <name val="Arial"/>
    </font>
    <font>
      <b/>
      <sz val="8.0"/>
      <name val="Arial"/>
    </font>
    <font>
      <i/>
      <sz val="8.0"/>
      <name val="Arial"/>
    </font>
    <font>
      <sz val="10.0"/>
      <color rgb="FF000000"/>
      <name val="Calibri"/>
    </font>
    <font>
      <b/>
      <sz val="8.0"/>
      <color rgb="FF000000"/>
      <name val="Arial"/>
    </font>
    <font>
      <i/>
      <sz val="9.0"/>
      <name val="Arial"/>
    </font>
    <font>
      <u/>
      <sz val="11.0"/>
      <color rgb="FF0000FF"/>
      <name val="Calibri"/>
    </font>
    <font>
      <sz val="11.0"/>
      <color rgb="FFA5A5A5"/>
      <name val="Calibri"/>
    </font>
    <font>
      <b/>
      <sz val="11.0"/>
      <color rgb="FF000000"/>
      <name val="Calibri"/>
    </font>
    <font>
      <sz val="9.0"/>
      <color rgb="FFA5A5A5"/>
      <name val="Arial"/>
    </font>
    <font>
      <sz val="11.0"/>
      <name val="Calibri"/>
    </font>
    <font>
      <sz val="11.0"/>
      <color rgb="FFFFFFFF"/>
      <name val="Calibri"/>
    </font>
    <font>
      <sz val="9.0"/>
      <color rgb="FFFFFFFF"/>
      <name val="Arial"/>
    </font>
    <font>
      <b/>
      <sz val="9.0"/>
      <color rgb="FF000000"/>
      <name val="Arial"/>
    </font>
    <font>
      <sz val="9.0"/>
      <color rgb="FF000000"/>
      <name val="Arial"/>
    </font>
    <font>
      <i/>
      <sz val="8.0"/>
      <color rgb="FF000000"/>
      <name val="Arial"/>
    </font>
    <font>
      <u/>
      <sz val="11.0"/>
      <color rgb="FF1155CC"/>
      <name val="Calibri"/>
    </font>
    <font>
      <b/>
      <sz val="8.0"/>
      <color rgb="FF00B0F0"/>
      <name val="Arial"/>
    </font>
    <font>
      <u/>
      <sz val="11.0"/>
      <color rgb="FF000000"/>
      <name val="Calibri"/>
    </font>
    <font>
      <sz val="8.0"/>
      <color rgb="FF000000"/>
      <name val="Calibri"/>
    </font>
    <font>
      <u/>
      <sz val="8.0"/>
      <color rgb="FF000000"/>
      <name val="Arial"/>
    </font>
    <font>
      <b/>
      <sz val="11.0"/>
      <name val="Calibri"/>
    </font>
    <font>
      <u/>
      <sz val="11.0"/>
      <color rgb="FF0000FF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</fills>
  <borders count="16">
    <border/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33">
    <xf borderId="0" fillId="0" fontId="0" numFmtId="0" xfId="0" applyAlignment="1" applyFont="1">
      <alignment readingOrder="0" shrinkToFit="0" vertical="bottom" wrapText="0"/>
    </xf>
    <xf borderId="0" fillId="0" fontId="1" numFmtId="3" xfId="0" applyFont="1" applyNumberFormat="1"/>
    <xf borderId="0" fillId="0" fontId="2" numFmtId="3" xfId="0" applyFont="1" applyNumberFormat="1"/>
    <xf borderId="0" fillId="0" fontId="0" numFmtId="0" xfId="0" applyFont="1"/>
    <xf borderId="0" fillId="0" fontId="3" numFmtId="0" xfId="0" applyFont="1"/>
    <xf borderId="0" fillId="0" fontId="1" numFmtId="0" xfId="0" applyFont="1"/>
    <xf borderId="0" fillId="0" fontId="1" numFmtId="49" xfId="0" applyFont="1" applyNumberFormat="1"/>
    <xf borderId="1" fillId="0" fontId="4" numFmtId="3" xfId="0" applyBorder="1" applyFont="1" applyNumberFormat="1"/>
    <xf borderId="1" fillId="0" fontId="4" numFmtId="3" xfId="0" applyAlignment="1" applyBorder="1" applyFont="1" applyNumberFormat="1">
      <alignment horizontal="left"/>
    </xf>
    <xf borderId="0" fillId="0" fontId="4" numFmtId="3" xfId="0" applyFont="1" applyNumberFormat="1"/>
    <xf borderId="2" fillId="0" fontId="4" numFmtId="3" xfId="0" applyAlignment="1" applyBorder="1" applyFont="1" applyNumberFormat="1">
      <alignment horizontal="center"/>
    </xf>
    <xf borderId="2" fillId="0" fontId="5" numFmtId="0" xfId="0" applyBorder="1" applyFont="1"/>
    <xf borderId="0" fillId="0" fontId="4" numFmtId="3" xfId="0" applyAlignment="1" applyFont="1" applyNumberFormat="1">
      <alignment horizontal="center"/>
    </xf>
    <xf borderId="0" fillId="0" fontId="4" numFmtId="0" xfId="0" applyAlignment="1" applyFont="1">
      <alignment horizontal="center"/>
    </xf>
    <xf borderId="2" fillId="0" fontId="0" numFmtId="0" xfId="0" applyBorder="1" applyFont="1"/>
    <xf borderId="1" fillId="0" fontId="4" numFmtId="3" xfId="0" applyAlignment="1" applyBorder="1" applyFont="1" applyNumberFormat="1">
      <alignment horizontal="center" shrinkToFit="0" wrapText="1"/>
    </xf>
    <xf borderId="1" fillId="0" fontId="4" numFmtId="3" xfId="0" applyAlignment="1" applyBorder="1" applyFont="1" applyNumberFormat="1">
      <alignment horizontal="center" shrinkToFit="0" vertical="top" wrapText="1"/>
    </xf>
    <xf borderId="2" fillId="0" fontId="4" numFmtId="3" xfId="0" applyAlignment="1" applyBorder="1" applyFont="1" applyNumberFormat="1">
      <alignment horizontal="center" shrinkToFit="0" vertical="top" wrapText="1"/>
    </xf>
    <xf borderId="0" fillId="0" fontId="4" numFmtId="3" xfId="0" applyAlignment="1" applyFont="1" applyNumberFormat="1">
      <alignment horizontal="right"/>
    </xf>
    <xf borderId="0" fillId="0" fontId="4" numFmtId="164" xfId="0" applyAlignment="1" applyFont="1" applyNumberFormat="1">
      <alignment shrinkToFit="0" vertical="top" wrapText="1"/>
    </xf>
    <xf borderId="0" fillId="0" fontId="3" numFmtId="3" xfId="0" applyAlignment="1" applyFont="1" applyNumberFormat="1">
      <alignment shrinkToFit="0" vertical="top" wrapText="1"/>
    </xf>
    <xf borderId="0" fillId="0" fontId="3" numFmtId="0" xfId="0" applyAlignment="1" applyFont="1">
      <alignment shrinkToFit="0" vertical="top" wrapText="1"/>
    </xf>
    <xf borderId="0" fillId="0" fontId="4" numFmtId="10" xfId="0" applyFont="1" applyNumberFormat="1"/>
    <xf borderId="0" fillId="0" fontId="3" numFmtId="0" xfId="0" applyAlignment="1" applyFont="1">
      <alignment horizontal="right" shrinkToFit="0" vertical="top" wrapText="1"/>
    </xf>
    <xf borderId="0" fillId="0" fontId="6" numFmtId="3" xfId="0" applyFont="1" applyNumberFormat="1"/>
    <xf borderId="0" fillId="0" fontId="3" numFmtId="3" xfId="0" applyAlignment="1" applyFont="1" applyNumberFormat="1">
      <alignment horizontal="right" shrinkToFit="0" vertical="top" wrapText="1"/>
    </xf>
    <xf borderId="0" fillId="0" fontId="7" numFmtId="3" xfId="0" applyAlignment="1" applyFont="1" applyNumberFormat="1">
      <alignment horizontal="left"/>
    </xf>
    <xf borderId="0" fillId="0" fontId="7" numFmtId="3" xfId="0" applyFont="1" applyNumberFormat="1"/>
    <xf borderId="0" fillId="0" fontId="7" numFmtId="10" xfId="0" applyFont="1" applyNumberFormat="1"/>
    <xf borderId="0" fillId="0" fontId="7" numFmtId="164" xfId="0" applyAlignment="1" applyFont="1" applyNumberFormat="1">
      <alignment shrinkToFit="0" vertical="top" wrapText="1"/>
    </xf>
    <xf borderId="0" fillId="0" fontId="4" numFmtId="10" xfId="0" applyAlignment="1" applyFont="1" applyNumberFormat="1">
      <alignment horizontal="right"/>
    </xf>
    <xf borderId="1" fillId="0" fontId="7" numFmtId="3" xfId="0" applyBorder="1" applyFont="1" applyNumberFormat="1"/>
    <xf borderId="1" fillId="0" fontId="4" numFmtId="10" xfId="0" applyAlignment="1" applyBorder="1" applyFont="1" applyNumberFormat="1">
      <alignment horizontal="right"/>
    </xf>
    <xf borderId="0" fillId="0" fontId="4" numFmtId="0" xfId="0" applyFont="1"/>
    <xf borderId="3" fillId="0" fontId="4" numFmtId="0" xfId="0" applyBorder="1" applyFont="1"/>
    <xf borderId="3" fillId="0" fontId="8" numFmtId="3" xfId="0" applyAlignment="1" applyBorder="1" applyFont="1" applyNumberFormat="1">
      <alignment horizontal="right"/>
    </xf>
    <xf borderId="3" fillId="0" fontId="5" numFmtId="0" xfId="0" applyBorder="1" applyFont="1"/>
    <xf borderId="0" fillId="0" fontId="0" numFmtId="0" xfId="0" applyAlignment="1" applyFont="1">
      <alignment shrinkToFit="0" wrapText="1"/>
    </xf>
    <xf borderId="0" fillId="0" fontId="3" numFmtId="0" xfId="0" applyAlignment="1" applyFont="1">
      <alignment horizontal="center" shrinkToFit="0" wrapText="1"/>
    </xf>
    <xf borderId="0" fillId="0" fontId="3" numFmtId="0" xfId="0" applyAlignment="1" applyFont="1">
      <alignment horizontal="center"/>
    </xf>
    <xf borderId="0" fillId="0" fontId="3" numFmtId="3" xfId="0" applyFont="1" applyNumberFormat="1"/>
    <xf borderId="3" fillId="0" fontId="4" numFmtId="3" xfId="0" applyBorder="1" applyFont="1" applyNumberFormat="1"/>
    <xf borderId="0" fillId="0" fontId="4" numFmtId="3" xfId="0" applyAlignment="1" applyFont="1" applyNumberFormat="1">
      <alignment horizontal="center" shrinkToFit="0" vertical="top" wrapText="1"/>
    </xf>
    <xf borderId="0" fillId="0" fontId="9" numFmtId="0" xfId="0" applyAlignment="1" applyFont="1">
      <alignment shrinkToFit="0" vertical="top" wrapText="1"/>
    </xf>
    <xf borderId="0" fillId="0" fontId="10" numFmtId="3" xfId="0" applyAlignment="1" applyFont="1" applyNumberFormat="1">
      <alignment shrinkToFit="0" vertical="top" wrapText="1"/>
    </xf>
    <xf borderId="0" fillId="0" fontId="10" numFmtId="0" xfId="0" applyAlignment="1" applyFont="1">
      <alignment shrinkToFit="0" vertical="top" wrapText="1"/>
    </xf>
    <xf borderId="0" fillId="0" fontId="8" numFmtId="3" xfId="0" applyAlignment="1" applyFont="1" applyNumberFormat="1">
      <alignment horizontal="right"/>
    </xf>
    <xf borderId="0" fillId="0" fontId="7" numFmtId="3" xfId="0" applyAlignment="1" applyFont="1" applyNumberFormat="1">
      <alignment horizontal="right"/>
    </xf>
    <xf borderId="1" fillId="0" fontId="4" numFmtId="3" xfId="0" applyAlignment="1" applyBorder="1" applyFont="1" applyNumberFormat="1">
      <alignment horizontal="right"/>
    </xf>
    <xf borderId="0" fillId="0" fontId="9" numFmtId="3" xfId="0" applyAlignment="1" applyFont="1" applyNumberFormat="1">
      <alignment shrinkToFit="0" vertical="top" wrapText="1"/>
    </xf>
    <xf borderId="0" fillId="0" fontId="11" numFmtId="0" xfId="0" applyFont="1"/>
    <xf borderId="0" fillId="0" fontId="8" numFmtId="0" xfId="0" applyFont="1"/>
    <xf borderId="0" fillId="0" fontId="0" numFmtId="0" xfId="0" applyAlignment="1" applyFont="1">
      <alignment horizontal="right"/>
    </xf>
    <xf borderId="0" fillId="0" fontId="12" numFmtId="0" xfId="0" applyFont="1"/>
    <xf borderId="0" fillId="0" fontId="13" numFmtId="0" xfId="0" applyAlignment="1" applyFont="1">
      <alignment horizontal="right"/>
    </xf>
    <xf borderId="0" fillId="0" fontId="13" numFmtId="3" xfId="0" applyFont="1" applyNumberFormat="1"/>
    <xf borderId="0" fillId="0" fontId="14" numFmtId="0" xfId="0" applyAlignment="1" applyFont="1">
      <alignment horizontal="right"/>
    </xf>
    <xf borderId="0" fillId="0" fontId="2" numFmtId="3" xfId="0" applyAlignment="1" applyFont="1" applyNumberFormat="1">
      <alignment shrinkToFit="0" wrapText="1"/>
    </xf>
    <xf borderId="0" fillId="0" fontId="15" numFmtId="3" xfId="0" applyAlignment="1" applyFont="1" applyNumberFormat="1">
      <alignment shrinkToFit="0" wrapText="1"/>
    </xf>
    <xf borderId="0" fillId="0" fontId="14" numFmtId="3" xfId="0" applyFont="1" applyNumberFormat="1"/>
    <xf borderId="3" fillId="0" fontId="4" numFmtId="3" xfId="0" applyAlignment="1" applyBorder="1" applyFont="1" applyNumberFormat="1">
      <alignment horizontal="center" shrinkToFit="0" vertical="top" wrapText="1"/>
    </xf>
    <xf borderId="0" fillId="0" fontId="3" numFmtId="4" xfId="0" applyAlignment="1" applyFont="1" applyNumberFormat="1">
      <alignment shrinkToFit="0" vertical="top" wrapText="1"/>
    </xf>
    <xf borderId="0" fillId="0" fontId="10" numFmtId="4" xfId="0" applyAlignment="1" applyFont="1" applyNumberFormat="1">
      <alignment shrinkToFit="0" vertical="top" wrapText="1"/>
    </xf>
    <xf borderId="0" fillId="0" fontId="0" numFmtId="0" xfId="0" applyAlignment="1" applyFont="1">
      <alignment horizontal="left"/>
    </xf>
    <xf borderId="0" fillId="0" fontId="10" numFmtId="3" xfId="0" applyAlignment="1" applyFont="1" applyNumberFormat="1">
      <alignment horizontal="right" shrinkToFit="0" vertical="top" wrapText="1"/>
    </xf>
    <xf borderId="0" fillId="0" fontId="9" numFmtId="164" xfId="0" applyAlignment="1" applyFont="1" applyNumberFormat="1">
      <alignment shrinkToFit="0" vertical="top" wrapText="1"/>
    </xf>
    <xf borderId="0" fillId="0" fontId="4" numFmtId="164" xfId="0" applyAlignment="1" applyFont="1" applyNumberFormat="1">
      <alignment horizontal="right"/>
    </xf>
    <xf borderId="0" fillId="0" fontId="4" numFmtId="164" xfId="0" applyFont="1" applyNumberFormat="1"/>
    <xf borderId="0" fillId="0" fontId="4" numFmtId="164" xfId="0" applyAlignment="1" applyFont="1" applyNumberFormat="1">
      <alignment horizontal="center" shrinkToFit="0" vertical="top" wrapText="1"/>
    </xf>
    <xf borderId="0" fillId="0" fontId="10" numFmtId="164" xfId="0" applyAlignment="1" applyFont="1" applyNumberFormat="1">
      <alignment horizontal="right" shrinkToFit="0" vertical="top" wrapText="1"/>
    </xf>
    <xf borderId="0" fillId="0" fontId="7" numFmtId="164" xfId="0" applyAlignment="1" applyFont="1" applyNumberFormat="1">
      <alignment horizontal="right"/>
    </xf>
    <xf borderId="0" fillId="0" fontId="7" numFmtId="164" xfId="0" applyFont="1" applyNumberFormat="1"/>
    <xf borderId="3" fillId="0" fontId="4" numFmtId="3" xfId="0" applyAlignment="1" applyBorder="1" applyFont="1" applyNumberFormat="1">
      <alignment horizontal="center"/>
    </xf>
    <xf borderId="0" fillId="0" fontId="13" numFmtId="3" xfId="0" applyAlignment="1" applyFont="1" applyNumberFormat="1">
      <alignment horizontal="right"/>
    </xf>
    <xf borderId="0" fillId="0" fontId="2" numFmtId="3" xfId="0" applyAlignment="1" applyFont="1" applyNumberFormat="1">
      <alignment horizontal="right" shrinkToFit="0" wrapText="1"/>
    </xf>
    <xf quotePrefix="1" borderId="0" fillId="0" fontId="1" numFmtId="49" xfId="0" applyFont="1" applyNumberFormat="1"/>
    <xf quotePrefix="1" borderId="0" fillId="0" fontId="1" numFmtId="3" xfId="0" applyFont="1" applyNumberFormat="1"/>
    <xf borderId="0" fillId="0" fontId="2" numFmtId="0" xfId="0" applyFont="1"/>
    <xf borderId="0" fillId="0" fontId="2" numFmtId="3" xfId="0" applyAlignment="1" applyFont="1" applyNumberFormat="1">
      <alignment horizontal="left"/>
    </xf>
    <xf borderId="0" fillId="0" fontId="2" numFmtId="49" xfId="0" applyAlignment="1" applyFont="1" applyNumberFormat="1">
      <alignment horizontal="left"/>
    </xf>
    <xf borderId="0" fillId="0" fontId="2" numFmtId="0" xfId="0" applyAlignment="1" applyFont="1">
      <alignment horizontal="left"/>
    </xf>
    <xf borderId="0" fillId="0" fontId="2" numFmtId="3" xfId="0" applyAlignment="1" applyFont="1" applyNumberFormat="1">
      <alignment horizontal="left" shrinkToFit="0" wrapText="1"/>
    </xf>
    <xf borderId="0" fillId="0" fontId="4" numFmtId="3" xfId="0" applyAlignment="1" applyFont="1" applyNumberFormat="1">
      <alignment horizontal="left"/>
    </xf>
    <xf borderId="2" fillId="0" fontId="4" numFmtId="0" xfId="0" applyAlignment="1" applyBorder="1" applyFont="1">
      <alignment horizontal="center"/>
    </xf>
    <xf borderId="0" fillId="0" fontId="1" numFmtId="49" xfId="0" applyAlignment="1" applyFont="1" applyNumberFormat="1">
      <alignment horizontal="left"/>
    </xf>
    <xf borderId="3" fillId="0" fontId="7" numFmtId="3" xfId="0" applyBorder="1" applyFont="1" applyNumberFormat="1"/>
    <xf borderId="3" fillId="0" fontId="0" numFmtId="0" xfId="0" applyBorder="1" applyFont="1"/>
    <xf borderId="0" fillId="0" fontId="8" numFmtId="3" xfId="0" applyFont="1" applyNumberFormat="1"/>
    <xf borderId="0" fillId="0" fontId="16" numFmtId="3" xfId="0" applyAlignment="1" applyFont="1" applyNumberFormat="1">
      <alignment horizontal="right"/>
    </xf>
    <xf borderId="0" fillId="0" fontId="3" numFmtId="0" xfId="0" applyAlignment="1" applyFont="1">
      <alignment shrinkToFit="0" wrapText="1"/>
    </xf>
    <xf borderId="0" fillId="0" fontId="2" numFmtId="0" xfId="0" applyAlignment="1" applyFont="1">
      <alignment horizontal="left" shrinkToFit="0" wrapText="1"/>
    </xf>
    <xf borderId="0" fillId="0" fontId="1" numFmtId="0" xfId="0" applyAlignment="1" applyFont="1">
      <alignment shrinkToFit="0" wrapText="1"/>
    </xf>
    <xf borderId="0" fillId="0" fontId="1" numFmtId="3" xfId="0" applyAlignment="1" applyFont="1" applyNumberFormat="1">
      <alignment shrinkToFit="0" wrapText="1"/>
    </xf>
    <xf borderId="0" fillId="0" fontId="17" numFmtId="10" xfId="0" applyFont="1" applyNumberFormat="1"/>
    <xf borderId="0" fillId="0" fontId="17" numFmtId="0" xfId="0" applyFont="1"/>
    <xf borderId="0" fillId="0" fontId="17" numFmtId="0" xfId="0" applyAlignment="1" applyFont="1">
      <alignment shrinkToFit="0" wrapText="1"/>
    </xf>
    <xf borderId="0" fillId="0" fontId="17" numFmtId="3" xfId="0" applyAlignment="1" applyFont="1" applyNumberFormat="1">
      <alignment shrinkToFit="0" wrapText="1"/>
    </xf>
    <xf borderId="0" fillId="0" fontId="18" numFmtId="3" xfId="0" applyAlignment="1" applyFont="1" applyNumberFormat="1">
      <alignment shrinkToFit="0" wrapText="1"/>
    </xf>
    <xf borderId="0" fillId="0" fontId="18" numFmtId="10" xfId="0" applyAlignment="1" applyFont="1" applyNumberFormat="1">
      <alignment shrinkToFit="0" wrapText="1"/>
    </xf>
    <xf borderId="0" fillId="0" fontId="18" numFmtId="3" xfId="0" applyFont="1" applyNumberFormat="1"/>
    <xf borderId="0" fillId="0" fontId="18" numFmtId="10" xfId="0" applyFont="1" applyNumberFormat="1"/>
    <xf borderId="0" fillId="0" fontId="0" numFmtId="10" xfId="0" applyFont="1" applyNumberFormat="1"/>
    <xf borderId="0" fillId="0" fontId="0" numFmtId="3" xfId="0" applyAlignment="1" applyFont="1" applyNumberFormat="1">
      <alignment shrinkToFit="0" wrapText="1"/>
    </xf>
    <xf borderId="0" fillId="0" fontId="1" numFmtId="10" xfId="0" applyAlignment="1" applyFont="1" applyNumberFormat="1">
      <alignment shrinkToFit="0" wrapText="1"/>
    </xf>
    <xf borderId="0" fillId="0" fontId="1" numFmtId="10" xfId="0" applyFont="1" applyNumberFormat="1"/>
    <xf borderId="0" fillId="0" fontId="19" numFmtId="3" xfId="0" applyFont="1" applyNumberFormat="1"/>
    <xf borderId="0" fillId="0" fontId="20" numFmtId="0" xfId="0" applyFont="1"/>
    <xf borderId="0" fillId="0" fontId="20" numFmtId="3" xfId="0" applyFont="1" applyNumberFormat="1"/>
    <xf borderId="0" fillId="0" fontId="19" numFmtId="0" xfId="0" applyAlignment="1" applyFont="1">
      <alignment horizontal="left"/>
    </xf>
    <xf borderId="1" fillId="0" fontId="3" numFmtId="3" xfId="0" applyBorder="1" applyFont="1" applyNumberFormat="1"/>
    <xf borderId="1" fillId="0" fontId="3" numFmtId="3" xfId="0" applyAlignment="1" applyBorder="1" applyFont="1" applyNumberFormat="1">
      <alignment horizontal="left"/>
    </xf>
    <xf borderId="2" fillId="0" fontId="3" numFmtId="3" xfId="0" applyAlignment="1" applyBorder="1" applyFont="1" applyNumberFormat="1">
      <alignment horizontal="center"/>
    </xf>
    <xf borderId="0" fillId="0" fontId="3" numFmtId="3" xfId="0" applyAlignment="1" applyFont="1" applyNumberFormat="1">
      <alignment horizontal="center"/>
    </xf>
    <xf borderId="3" fillId="0" fontId="3" numFmtId="3" xfId="0" applyAlignment="1" applyBorder="1" applyFont="1" applyNumberFormat="1">
      <alignment horizontal="center"/>
    </xf>
    <xf borderId="1" fillId="0" fontId="3" numFmtId="3" xfId="0" applyAlignment="1" applyBorder="1" applyFont="1" applyNumberFormat="1">
      <alignment horizontal="center" shrinkToFit="0" wrapText="1"/>
    </xf>
    <xf borderId="2" fillId="0" fontId="3" numFmtId="3" xfId="0" applyAlignment="1" applyBorder="1" applyFont="1" applyNumberFormat="1">
      <alignment horizontal="center" shrinkToFit="0" wrapText="1"/>
    </xf>
    <xf borderId="0" fillId="0" fontId="3" numFmtId="164" xfId="0" applyAlignment="1" applyFont="1" applyNumberFormat="1">
      <alignment shrinkToFit="0" vertical="top" wrapText="1"/>
    </xf>
    <xf borderId="0" fillId="0" fontId="3" numFmtId="10" xfId="0" applyFont="1" applyNumberFormat="1"/>
    <xf borderId="1" fillId="0" fontId="3" numFmtId="3" xfId="0" applyAlignment="1" applyBorder="1" applyFont="1" applyNumberFormat="1">
      <alignment horizontal="right"/>
    </xf>
    <xf borderId="0" fillId="0" fontId="3" numFmtId="3" xfId="0" applyAlignment="1" applyFont="1" applyNumberFormat="1">
      <alignment horizontal="right"/>
    </xf>
    <xf borderId="0" fillId="0" fontId="3" numFmtId="3" xfId="0" applyAlignment="1" applyFont="1" applyNumberFormat="1">
      <alignment horizontal="left" vertical="top"/>
    </xf>
    <xf borderId="0" fillId="0" fontId="10" numFmtId="3" xfId="0" applyFont="1" applyNumberFormat="1"/>
    <xf borderId="0" fillId="0" fontId="10" numFmtId="10" xfId="0" applyFont="1" applyNumberFormat="1"/>
    <xf borderId="3" fillId="0" fontId="10" numFmtId="3" xfId="0" applyBorder="1" applyFont="1" applyNumberFormat="1"/>
    <xf borderId="0" fillId="0" fontId="21" numFmtId="3" xfId="0" applyAlignment="1" applyFont="1" applyNumberFormat="1">
      <alignment horizontal="right"/>
    </xf>
    <xf borderId="1" fillId="0" fontId="3" numFmtId="0" xfId="0" applyBorder="1" applyFont="1"/>
    <xf borderId="1" fillId="0" fontId="3" numFmtId="10" xfId="0" applyBorder="1" applyFont="1" applyNumberFormat="1"/>
    <xf borderId="1" fillId="0" fontId="21" numFmtId="3" xfId="0" applyAlignment="1" applyBorder="1" applyFont="1" applyNumberFormat="1">
      <alignment horizontal="right"/>
    </xf>
    <xf borderId="3" fillId="0" fontId="3" numFmtId="0" xfId="0" applyBorder="1" applyFont="1"/>
    <xf borderId="3" fillId="0" fontId="21" numFmtId="3" xfId="0" applyAlignment="1" applyBorder="1" applyFont="1" applyNumberFormat="1">
      <alignment horizontal="right"/>
    </xf>
    <xf borderId="1" fillId="0" fontId="3" numFmtId="3" xfId="0" applyAlignment="1" applyBorder="1" applyFont="1" applyNumberFormat="1">
      <alignment horizontal="center" shrinkToFit="0" vertical="top" wrapText="1"/>
    </xf>
    <xf borderId="0" fillId="0" fontId="3" numFmtId="3" xfId="0" applyAlignment="1" applyFont="1" applyNumberFormat="1">
      <alignment horizontal="center" shrinkToFit="0" vertical="top" wrapText="1"/>
    </xf>
    <xf borderId="0" fillId="0" fontId="4" numFmtId="1" xfId="0" applyFont="1" applyNumberFormat="1"/>
    <xf borderId="0" fillId="0" fontId="22" numFmtId="0" xfId="0" applyAlignment="1" applyFont="1">
      <alignment readingOrder="0"/>
    </xf>
    <xf borderId="0" fillId="0" fontId="3" numFmtId="165" xfId="0" applyAlignment="1" applyFont="1" applyNumberFormat="1">
      <alignment readingOrder="0"/>
    </xf>
    <xf borderId="0" fillId="0" fontId="10" numFmtId="0" xfId="0" applyAlignment="1" applyFont="1">
      <alignment horizontal="left"/>
    </xf>
    <xf borderId="4" fillId="0" fontId="4" numFmtId="3" xfId="0" applyBorder="1" applyFont="1" applyNumberFormat="1"/>
    <xf borderId="4" fillId="0" fontId="4" numFmtId="3" xfId="0" applyAlignment="1" applyBorder="1" applyFont="1" applyNumberFormat="1">
      <alignment horizontal="center"/>
    </xf>
    <xf borderId="5" fillId="0" fontId="4" numFmtId="3" xfId="0" applyAlignment="1" applyBorder="1" applyFont="1" applyNumberFormat="1">
      <alignment horizontal="center"/>
    </xf>
    <xf borderId="6" fillId="0" fontId="4" numFmtId="3" xfId="0" applyBorder="1" applyFont="1" applyNumberFormat="1"/>
    <xf borderId="7" fillId="0" fontId="4" numFmtId="3" xfId="0" applyAlignment="1" applyBorder="1" applyFont="1" applyNumberFormat="1">
      <alignment horizontal="center"/>
    </xf>
    <xf borderId="5" fillId="0" fontId="3" numFmtId="0" xfId="0" applyBorder="1" applyFont="1"/>
    <xf borderId="8" fillId="0" fontId="3" numFmtId="0" xfId="0" applyBorder="1" applyFont="1"/>
    <xf borderId="9" fillId="0" fontId="4" numFmtId="3" xfId="0" applyAlignment="1" applyBorder="1" applyFont="1" applyNumberFormat="1">
      <alignment horizontal="center" shrinkToFit="0" wrapText="1"/>
    </xf>
    <xf borderId="10" fillId="0" fontId="4" numFmtId="3" xfId="0" applyAlignment="1" applyBorder="1" applyFont="1" applyNumberFormat="1">
      <alignment horizontal="center" shrinkToFit="0" wrapText="1"/>
    </xf>
    <xf borderId="0" fillId="0" fontId="4" numFmtId="3" xfId="0" applyAlignment="1" applyFont="1" applyNumberFormat="1">
      <alignment horizontal="center" shrinkToFit="0" wrapText="1"/>
    </xf>
    <xf borderId="11" fillId="0" fontId="3" numFmtId="3" xfId="0" applyAlignment="1" applyBorder="1" applyFont="1" applyNumberFormat="1">
      <alignment horizontal="center" shrinkToFit="0" wrapText="1"/>
    </xf>
    <xf borderId="12" fillId="0" fontId="4" numFmtId="3" xfId="0" applyAlignment="1" applyBorder="1" applyFont="1" applyNumberFormat="1">
      <alignment horizontal="center" shrinkToFit="0" wrapText="1"/>
    </xf>
    <xf borderId="8" fillId="0" fontId="3" numFmtId="3" xfId="0" applyAlignment="1" applyBorder="1" applyFont="1" applyNumberFormat="1">
      <alignment horizontal="center" shrinkToFit="0" wrapText="1"/>
    </xf>
    <xf borderId="9" fillId="0" fontId="4" numFmtId="3" xfId="0" applyAlignment="1" applyBorder="1" applyFont="1" applyNumberFormat="1">
      <alignment horizontal="center" shrinkToFit="0" vertical="top" wrapText="1"/>
    </xf>
    <xf borderId="8" fillId="0" fontId="4" numFmtId="3" xfId="0" applyAlignment="1" applyBorder="1" applyFont="1" applyNumberFormat="1">
      <alignment horizontal="center" shrinkToFit="0" vertical="top" wrapText="1"/>
    </xf>
    <xf borderId="10" fillId="0" fontId="23" numFmtId="3" xfId="0" applyAlignment="1" applyBorder="1" applyFont="1" applyNumberFormat="1">
      <alignment horizontal="center" shrinkToFit="0" wrapText="1"/>
    </xf>
    <xf borderId="10" fillId="0" fontId="23" numFmtId="3" xfId="0" applyAlignment="1" applyBorder="1" applyFont="1" applyNumberFormat="1">
      <alignment horizontal="center" shrinkToFit="0" vertical="top" wrapText="1"/>
    </xf>
    <xf borderId="0" fillId="0" fontId="23" numFmtId="3" xfId="0" applyAlignment="1" applyFont="1" applyNumberFormat="1">
      <alignment horizontal="center" shrinkToFit="0" vertical="top" wrapText="1"/>
    </xf>
    <xf borderId="11" fillId="0" fontId="3" numFmtId="3" xfId="0" applyBorder="1" applyFont="1" applyNumberFormat="1"/>
    <xf borderId="13" fillId="0" fontId="23" numFmtId="3" xfId="0" applyAlignment="1" applyBorder="1" applyFont="1" applyNumberFormat="1">
      <alignment horizontal="center" shrinkToFit="0" vertical="top" wrapText="1"/>
    </xf>
    <xf borderId="10" fillId="0" fontId="3" numFmtId="0" xfId="0" applyBorder="1" applyFont="1"/>
    <xf borderId="11" fillId="0" fontId="3" numFmtId="0" xfId="0" applyBorder="1" applyFont="1"/>
    <xf borderId="10" fillId="0" fontId="4" numFmtId="164" xfId="0" applyAlignment="1" applyBorder="1" applyFont="1" applyNumberFormat="1">
      <alignment shrinkToFit="0" vertical="top" wrapText="1"/>
    </xf>
    <xf borderId="10" fillId="0" fontId="4" numFmtId="3" xfId="0" applyBorder="1" applyFont="1" applyNumberFormat="1"/>
    <xf borderId="11" fillId="0" fontId="3" numFmtId="10" xfId="0" applyBorder="1" applyFont="1" applyNumberFormat="1"/>
    <xf borderId="13" fillId="0" fontId="4" numFmtId="3" xfId="0" applyBorder="1" applyFont="1" applyNumberFormat="1"/>
    <xf borderId="9" fillId="0" fontId="4" numFmtId="3" xfId="0" applyBorder="1" applyFont="1" applyNumberFormat="1"/>
    <xf borderId="10" fillId="0" fontId="4" numFmtId="3" xfId="0" applyAlignment="1" applyBorder="1" applyFont="1" applyNumberFormat="1">
      <alignment horizontal="right"/>
    </xf>
    <xf borderId="11" fillId="0" fontId="4" numFmtId="3" xfId="0" applyAlignment="1" applyBorder="1" applyFont="1" applyNumberFormat="1">
      <alignment horizontal="right"/>
    </xf>
    <xf borderId="12" fillId="0" fontId="4" numFmtId="3" xfId="0" applyAlignment="1" applyBorder="1" applyFont="1" applyNumberFormat="1">
      <alignment horizontal="right"/>
    </xf>
    <xf borderId="9" fillId="0" fontId="4" numFmtId="3" xfId="0" applyAlignment="1" applyBorder="1" applyFont="1" applyNumberFormat="1">
      <alignment horizontal="right"/>
    </xf>
    <xf borderId="11" fillId="0" fontId="3" numFmtId="3" xfId="0" applyAlignment="1" applyBorder="1" applyFont="1" applyNumberFormat="1">
      <alignment horizontal="right"/>
    </xf>
    <xf borderId="11" fillId="0" fontId="4" numFmtId="3" xfId="0" applyBorder="1" applyFont="1" applyNumberFormat="1"/>
    <xf borderId="10" fillId="0" fontId="7" numFmtId="3" xfId="0" applyAlignment="1" applyBorder="1" applyFont="1" applyNumberFormat="1">
      <alignment horizontal="left"/>
    </xf>
    <xf borderId="10" fillId="0" fontId="7" numFmtId="3" xfId="0" applyBorder="1" applyFont="1" applyNumberFormat="1"/>
    <xf borderId="11" fillId="0" fontId="10" numFmtId="10" xfId="0" applyBorder="1" applyFont="1" applyNumberFormat="1"/>
    <xf borderId="10" fillId="0" fontId="10" numFmtId="3" xfId="0" applyBorder="1" applyFont="1" applyNumberFormat="1"/>
    <xf borderId="11" fillId="0" fontId="7" numFmtId="10" xfId="0" applyBorder="1" applyFont="1" applyNumberFormat="1"/>
    <xf borderId="10" fillId="0" fontId="3" numFmtId="3" xfId="0" applyBorder="1" applyFont="1" applyNumberFormat="1"/>
    <xf borderId="10" fillId="0" fontId="3" numFmtId="10" xfId="0" applyBorder="1" applyFont="1" applyNumberFormat="1"/>
    <xf borderId="13" fillId="0" fontId="3" numFmtId="3" xfId="0" applyBorder="1" applyFont="1" applyNumberFormat="1"/>
    <xf borderId="10" fillId="0" fontId="7" numFmtId="10" xfId="0" applyBorder="1" applyFont="1" applyNumberFormat="1"/>
    <xf borderId="10" fillId="0" fontId="4" numFmtId="10" xfId="0" applyBorder="1" applyFont="1" applyNumberFormat="1"/>
    <xf borderId="11" fillId="0" fontId="4" numFmtId="10" xfId="0" applyBorder="1" applyFont="1" applyNumberFormat="1"/>
    <xf borderId="9" fillId="0" fontId="3" numFmtId="0" xfId="0" applyBorder="1" applyFont="1"/>
    <xf borderId="9" fillId="0" fontId="3" numFmtId="10" xfId="0" applyBorder="1" applyFont="1" applyNumberFormat="1"/>
    <xf borderId="14" fillId="0" fontId="3" numFmtId="10" xfId="0" applyBorder="1" applyFont="1" applyNumberFormat="1"/>
    <xf borderId="12" fillId="0" fontId="3" numFmtId="3" xfId="0" applyBorder="1" applyFont="1" applyNumberFormat="1"/>
    <xf borderId="14" fillId="0" fontId="3" numFmtId="0" xfId="0" applyBorder="1" applyFont="1"/>
    <xf borderId="9" fillId="0" fontId="4" numFmtId="10" xfId="0" applyAlignment="1" applyBorder="1" applyFont="1" applyNumberFormat="1">
      <alignment horizontal="right"/>
    </xf>
    <xf borderId="14" fillId="0" fontId="4" numFmtId="10" xfId="0" applyAlignment="1" applyBorder="1" applyFont="1" applyNumberFormat="1">
      <alignment horizontal="right"/>
    </xf>
    <xf borderId="2" fillId="0" fontId="3" numFmtId="0" xfId="0" applyBorder="1" applyFont="1"/>
    <xf borderId="2" fillId="0" fontId="3" numFmtId="3" xfId="0" applyAlignment="1" applyBorder="1" applyFont="1" applyNumberFormat="1">
      <alignment horizontal="center" shrinkToFit="0" vertical="top" wrapText="1"/>
    </xf>
    <xf borderId="5" fillId="0" fontId="4" numFmtId="3" xfId="0" applyAlignment="1" applyBorder="1" applyFont="1" applyNumberFormat="1">
      <alignment horizontal="center" shrinkToFit="0" vertical="top" wrapText="1"/>
    </xf>
    <xf borderId="0" fillId="0" fontId="10" numFmtId="9" xfId="0" applyFont="1" applyNumberFormat="1"/>
    <xf borderId="0" fillId="0" fontId="10" numFmtId="0" xfId="0" applyFont="1"/>
    <xf borderId="0" fillId="0" fontId="21" numFmtId="0" xfId="0" applyFont="1"/>
    <xf borderId="0" fillId="0" fontId="24" numFmtId="0" xfId="0" applyAlignment="1" applyFont="1">
      <alignment readingOrder="0"/>
    </xf>
    <xf borderId="0" fillId="0" fontId="25" numFmtId="0" xfId="0" applyFont="1"/>
    <xf borderId="10" fillId="0" fontId="4" numFmtId="3" xfId="0" applyAlignment="1" applyBorder="1" applyFont="1" applyNumberFormat="1">
      <alignment readingOrder="0"/>
    </xf>
    <xf borderId="0" fillId="0" fontId="4" numFmtId="3" xfId="0" applyAlignment="1" applyFont="1" applyNumberFormat="1">
      <alignment readingOrder="0"/>
    </xf>
    <xf borderId="10" fillId="0" fontId="4" numFmtId="164" xfId="0" applyAlignment="1" applyBorder="1" applyFont="1" applyNumberFormat="1">
      <alignment readingOrder="0" shrinkToFit="0" vertical="top" wrapText="1"/>
    </xf>
    <xf borderId="10" fillId="0" fontId="4" numFmtId="3" xfId="0" applyAlignment="1" applyBorder="1" applyFont="1" applyNumberFormat="1">
      <alignment horizontal="right" readingOrder="0"/>
    </xf>
    <xf borderId="0" fillId="0" fontId="4" numFmtId="3" xfId="0" applyAlignment="1" applyFont="1" applyNumberFormat="1">
      <alignment horizontal="right" readingOrder="0"/>
    </xf>
    <xf borderId="13" fillId="0" fontId="4" numFmtId="3" xfId="0" applyAlignment="1" applyBorder="1" applyFont="1" applyNumberFormat="1">
      <alignment horizontal="right"/>
    </xf>
    <xf borderId="10" fillId="0" fontId="7" numFmtId="3" xfId="0" applyAlignment="1" applyBorder="1" applyFont="1" applyNumberFormat="1">
      <alignment readingOrder="0"/>
    </xf>
    <xf borderId="10" fillId="0" fontId="3" numFmtId="0" xfId="0" applyAlignment="1" applyBorder="1" applyFont="1">
      <alignment readingOrder="0"/>
    </xf>
    <xf borderId="15" fillId="0" fontId="3" numFmtId="0" xfId="0" applyBorder="1" applyFont="1"/>
    <xf borderId="7" fillId="0" fontId="3" numFmtId="3" xfId="0" applyAlignment="1" applyBorder="1" applyFont="1" applyNumberFormat="1">
      <alignment horizontal="center" shrinkToFit="0" vertical="top" wrapText="1"/>
    </xf>
    <xf borderId="9" fillId="0" fontId="3" numFmtId="3" xfId="0" applyAlignment="1" applyBorder="1" applyFont="1" applyNumberFormat="1">
      <alignment horizontal="center" shrinkToFit="0" vertical="top" wrapText="1"/>
    </xf>
    <xf borderId="13" fillId="0" fontId="3" numFmtId="0" xfId="0" applyBorder="1" applyFont="1"/>
    <xf borderId="0" fillId="0" fontId="3" numFmtId="164" xfId="0" applyAlignment="1" applyFont="1" applyNumberFormat="1">
      <alignment readingOrder="0" shrinkToFit="0" vertical="top" wrapText="1"/>
    </xf>
    <xf borderId="0" fillId="0" fontId="3" numFmtId="3" xfId="0" applyAlignment="1" applyFont="1" applyNumberFormat="1">
      <alignment readingOrder="0"/>
    </xf>
    <xf borderId="0" fillId="0" fontId="3" numFmtId="0" xfId="0" applyAlignment="1" applyFont="1">
      <alignment readingOrder="0"/>
    </xf>
    <xf borderId="11" fillId="0" fontId="10" numFmtId="9" xfId="0" applyBorder="1" applyFont="1" applyNumberFormat="1"/>
    <xf borderId="0" fillId="0" fontId="3" numFmtId="10" xfId="0" applyAlignment="1" applyFont="1" applyNumberFormat="1">
      <alignment readingOrder="0"/>
    </xf>
    <xf borderId="12" fillId="0" fontId="3" numFmtId="0" xfId="0" applyBorder="1" applyFont="1"/>
    <xf borderId="7" fillId="0" fontId="4" numFmtId="3" xfId="0" applyBorder="1" applyFont="1" applyNumberFormat="1"/>
    <xf borderId="8" fillId="0" fontId="4" numFmtId="0" xfId="0" applyAlignment="1" applyBorder="1" applyFont="1">
      <alignment horizontal="center"/>
    </xf>
    <xf borderId="15" fillId="0" fontId="4" numFmtId="3" xfId="0" applyBorder="1" applyFont="1" applyNumberFormat="1"/>
    <xf borderId="0" fillId="0" fontId="4" numFmtId="1" xfId="0" applyAlignment="1" applyFont="1" applyNumberFormat="1">
      <alignment readingOrder="0"/>
    </xf>
    <xf borderId="0" fillId="0" fontId="4" numFmtId="164" xfId="0" applyAlignment="1" applyFont="1" applyNumberFormat="1">
      <alignment readingOrder="0" shrinkToFit="0" vertical="top" wrapText="1"/>
    </xf>
    <xf borderId="0" fillId="0" fontId="7" numFmtId="3" xfId="0" applyAlignment="1" applyFont="1" applyNumberFormat="1">
      <alignment readingOrder="0"/>
    </xf>
    <xf borderId="0" fillId="0" fontId="26" numFmtId="0" xfId="0" applyAlignment="1" applyFont="1">
      <alignment readingOrder="0"/>
    </xf>
    <xf borderId="1" fillId="0" fontId="4" numFmtId="3" xfId="0" applyAlignment="1" applyBorder="1" applyFont="1" applyNumberFormat="1">
      <alignment horizontal="center" readingOrder="0" shrinkToFit="0" wrapText="1"/>
    </xf>
    <xf borderId="0" fillId="0" fontId="5" numFmtId="0" xfId="0" applyAlignment="1" applyFont="1">
      <alignment readingOrder="0"/>
    </xf>
    <xf borderId="11" fillId="0" fontId="3" numFmtId="10" xfId="0" applyAlignment="1" applyBorder="1" applyFont="1" applyNumberFormat="1">
      <alignment readingOrder="0"/>
    </xf>
    <xf borderId="0" fillId="0" fontId="14" numFmtId="0" xfId="0" applyFont="1"/>
    <xf borderId="0" fillId="0" fontId="14" numFmtId="0" xfId="0" applyAlignment="1" applyFont="1">
      <alignment readingOrder="0"/>
    </xf>
    <xf borderId="0" fillId="0" fontId="13" numFmtId="0" xfId="0" applyFont="1"/>
    <xf borderId="0" fillId="0" fontId="27" numFmtId="3" xfId="0" applyFont="1" applyNumberFormat="1"/>
    <xf borderId="0" fillId="0" fontId="13" numFmtId="3" xfId="0" applyAlignment="1" applyFont="1" applyNumberFormat="1">
      <alignment horizontal="center"/>
    </xf>
    <xf borderId="0" fillId="0" fontId="14" numFmtId="3" xfId="0" applyAlignment="1" applyFont="1" applyNumberFormat="1">
      <alignment horizontal="center"/>
    </xf>
    <xf borderId="0" fillId="0" fontId="14" numFmtId="3" xfId="0" applyAlignment="1" applyFont="1" applyNumberFormat="1">
      <alignment horizontal="right"/>
    </xf>
    <xf borderId="0" fillId="2" fontId="4" numFmtId="10" xfId="0" applyFill="1" applyFont="1" applyNumberFormat="1"/>
    <xf borderId="0" fillId="0" fontId="1" numFmtId="49" xfId="0" applyAlignment="1" applyFont="1" applyNumberFormat="1">
      <alignment readingOrder="0"/>
    </xf>
    <xf borderId="0" fillId="0" fontId="28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microsoft.com/office/2017/10/relationships/person" Target="persons/person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ocumenttasks/documenttask1.xml><?xml version="1.0" encoding="utf-8"?>
<Tasks xmlns="http://schemas.microsoft.com/office/tasks/2019/documenttasks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>
  <x18tc:person displayName="Ruth Wareham" id="{05816cc8-94f3-4f33-8148-b17c1e50c49a}" providerId="google-sheets"/>
</x18tc:personList>
</file>

<file path=xl/threadedComments/threadedComment1.xml><?xml version="1.0" encoding="utf-8"?>
<x18tc:ThreadedComments xmlns="http://schemas.openxmlformats.org/spreadsheetml/2006/main" xmlns:x18tc="http://schemas.microsoft.com/office/spreadsheetml/2018/threadedcomments" xmlns:xltc2="http://schemas.microsoft.com/office/spreadsheetml/2020/threadedcomments2" xmlns:r="http://schemas.openxmlformats.org/officeDocument/2006/relationships">
  <x18tc:threadedComment ref="J34" dT="2024-09-09T16:58:12.00" personId="{05816cc8-94f3-4f33-8148-b17c1e50c49a}" id="{5c19edf6-188a-48fe-ae2c-8d33d4b71fef}" done="1">
    <x18tc:text xml:space="preserve">Check these!</x18tc:text>
  </x18tc:threadedComment>
</x18tc:ThreadedComments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://webarchive.nationalarchives.gov.uk/20110206232908/http:/www.education.gov.uk/rsgateway/DB/VOL/v000130/1045x.pdf" TargetMode="External"/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hyperlink" Target="http://www.education.gov.uk/rsgateway/DB/SFR/s000744/index.shtml" TargetMode="External"/><Relationship Id="rId3" Type="http://schemas.openxmlformats.org/officeDocument/2006/relationships/drawing" Target="../drawings/drawing10.xm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hyperlink" Target="http://www.education.gov.uk/rsgateway/DB/SFR/s000786/index.shtml" TargetMode="External"/><Relationship Id="rId3" Type="http://schemas.openxmlformats.org/officeDocument/2006/relationships/drawing" Target="../drawings/drawing11.xml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hyperlink" Target="http://www.education.gov.uk/rsgateway/DB/SFR/s000843/index.shtml" TargetMode="External"/><Relationship Id="rId3" Type="http://schemas.openxmlformats.org/officeDocument/2006/relationships/drawing" Target="../drawings/drawing12.xml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hyperlink" Target="http://www.dcsf.gov.uk/rsgateway/DB/SFR/s000925/index.shtml" TargetMode="External"/><Relationship Id="rId3" Type="http://schemas.openxmlformats.org/officeDocument/2006/relationships/drawing" Target="../drawings/drawing13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hyperlink" Target="http://education.gov.uk/rsgateway/DB/SFR/s001012/index.shtml" TargetMode="External"/><Relationship Id="rId3" Type="http://schemas.openxmlformats.org/officeDocument/2006/relationships/hyperlink" Target="http://www.education.gov.uk/rsgateway/sc-schoolpupil.shtml" TargetMode="External"/><Relationship Id="rId4" Type="http://schemas.openxmlformats.org/officeDocument/2006/relationships/drawing" Target="../drawings/drawing14.xml"/><Relationship Id="rId5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5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hyperlink" Target="https://www.gov.uk/government/publications/schools-pupils-and-their-characteristics-january-2013" TargetMode="External"/><Relationship Id="rId3" Type="http://schemas.openxmlformats.org/officeDocument/2006/relationships/hyperlink" Target="https://www.gov.uk/government/organisations/department-for-education/series/statistics-school-and-pupil-numbers" TargetMode="External"/><Relationship Id="rId4" Type="http://schemas.openxmlformats.org/officeDocument/2006/relationships/drawing" Target="../drawings/drawing16.xml"/><Relationship Id="rId5" Type="http://schemas.openxmlformats.org/officeDocument/2006/relationships/vmlDrawing" Target="../drawings/vmlDrawing16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hyperlink" Target="https://www.gov.uk/government/publications/schools-pupils-and-their-characteristics-january-2014" TargetMode="External"/><Relationship Id="rId3" Type="http://schemas.openxmlformats.org/officeDocument/2006/relationships/hyperlink" Target="https://www.gov.uk/government/organisations/department-for-education/series/statistics-school-and-pupil-numbers" TargetMode="External"/><Relationship Id="rId4" Type="http://schemas.openxmlformats.org/officeDocument/2006/relationships/drawing" Target="../drawings/drawing17.xml"/><Relationship Id="rId5" Type="http://schemas.openxmlformats.org/officeDocument/2006/relationships/vmlDrawing" Target="../drawings/vmlDrawing17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hyperlink" Target="https://www.gov.uk/government/organisations/department-for-education/series/statistics-school-and-pupil-numbers" TargetMode="External"/><Relationship Id="rId3" Type="http://schemas.openxmlformats.org/officeDocument/2006/relationships/drawing" Target="../drawings/drawing18.xml"/><Relationship Id="rId4" Type="http://schemas.openxmlformats.org/officeDocument/2006/relationships/vmlDrawing" Target="../drawings/vmlDrawing18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16" TargetMode="External"/><Relationship Id="rId2" Type="http://schemas.openxmlformats.org/officeDocument/2006/relationships/hyperlink" Target="https://www.gov.uk/government/organisations/department-for-education/series/statistics-school-and-pupil-numbers" TargetMode="External"/><Relationship Id="rId3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://webarchive.nationalarchives.gov.uk/20110206232908/http:/www.education.gov.uk/rsgateway/DB/VOL/v000109/10727.pdf" TargetMode="External"/><Relationship Id="rId3" Type="http://schemas.openxmlformats.org/officeDocument/2006/relationships/drawing" Target="../drawings/drawing2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17" TargetMode="External"/><Relationship Id="rId2" Type="http://schemas.openxmlformats.org/officeDocument/2006/relationships/hyperlink" Target="https://www.gov.uk/government/organisations/department-for-education/series/statistics-school-and-pupil-numbers" TargetMode="External"/><Relationship Id="rId3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https://assets.publishing.service.gov.uk/media/5b338b9340f0b67f769a73d4/Schools_Pupils_and_their_Characteristics_2018_National_Tables.xlsx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19" TargetMode="External"/><Relationship Id="rId2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20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21" TargetMode="External"/><Relationship Id="rId2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comments" Target="../comments19.xml"/><Relationship Id="rId2" Type="http://schemas.microsoft.com/office/2017/10/relationships/threadedComment" Target="../threadedComments/threadedComment1.xml"/><Relationship Id="rId3" Type="http://schemas.microsoft.com/office/2019/04/relationships/documenttask" Target="../documenttasks/documenttask1.xml"/><Relationship Id="rId4" Type="http://schemas.openxmlformats.org/officeDocument/2006/relationships/hyperlink" Target="https://www.gov.uk/government/statistics/schools-pupils-and-their-characteristics-january-2022" TargetMode="External"/><Relationship Id="rId5" Type="http://schemas.openxmlformats.org/officeDocument/2006/relationships/drawing" Target="../drawings/drawing25.xml"/><Relationship Id="rId6" Type="http://schemas.openxmlformats.org/officeDocument/2006/relationships/vmlDrawing" Target="../drawings/vmlDrawing19.v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23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24" TargetMode="External"/><Relationship Id="rId2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v.uk/government/statistics/schools-pupils-and-their-characteristics-january-2024" TargetMode="External"/><Relationship Id="rId2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://webarchive.nationalarchives.gov.uk/20130401151655/http:/www.education.gov.uk/rsgateway/DB/VOL/v000192/vol04-2000.pdf" TargetMode="External"/><Relationship Id="rId3" Type="http://schemas.openxmlformats.org/officeDocument/2006/relationships/drawing" Target="../drawings/drawing3.xml"/><Relationship Id="rId4" Type="http://schemas.openxmlformats.org/officeDocument/2006/relationships/vmlDrawing" Target="../drawings/vmlDrawing3.v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hyperlink" Target="http://wales.gov.uk/topics/statistics/about/reference/schooladdress/?lang=en" TargetMode="External"/><Relationship Id="rId3" Type="http://schemas.openxmlformats.org/officeDocument/2006/relationships/drawing" Target="../drawings/drawing30.xml"/><Relationship Id="rId4" Type="http://schemas.openxmlformats.org/officeDocument/2006/relationships/vmlDrawing" Target="../drawings/vmlDrawing20.v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hyperlink" Target="http://wales.gov.uk/topics/statistics/about/reference/schooladdress/?lang=en" TargetMode="External"/><Relationship Id="rId3" Type="http://schemas.openxmlformats.org/officeDocument/2006/relationships/drawing" Target="../drawings/drawing31.xml"/><Relationship Id="rId4" Type="http://schemas.openxmlformats.org/officeDocument/2006/relationships/vmlDrawing" Target="../drawings/vmlDrawing21.v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hyperlink" Target="http://wales.gov.uk/topics/statistics/about/reference/schooladdress/?lang=en" TargetMode="External"/><Relationship Id="rId3" Type="http://schemas.openxmlformats.org/officeDocument/2006/relationships/drawing" Target="../drawings/drawing32.xml"/><Relationship Id="rId4" Type="http://schemas.openxmlformats.org/officeDocument/2006/relationships/vmlDrawing" Target="../drawings/vmlDrawing22.v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comments" Target="../comments23.xml"/><Relationship Id="rId2" Type="http://schemas.openxmlformats.org/officeDocument/2006/relationships/hyperlink" Target="https://gov.wales/address-list-schools" TargetMode="External"/><Relationship Id="rId3" Type="http://schemas.openxmlformats.org/officeDocument/2006/relationships/drawing" Target="../drawings/drawing33.xml"/><Relationship Id="rId4" Type="http://schemas.openxmlformats.org/officeDocument/2006/relationships/vmlDrawing" Target="../drawings/vmlDrawing2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hyperlink" Target="http://webarchive.nationalarchives.gov.uk/20110206232908/http:/www.education.gov.uk/rsgateway/DB/VOL/v000288/Complete_Volume_2001v2.pdf" TargetMode="External"/><Relationship Id="rId3" Type="http://schemas.openxmlformats.org/officeDocument/2006/relationships/drawing" Target="../drawings/drawing4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://webarchive.nationalarchives.gov.uk/20130401151655/http:/www.education.gov.uk/rsgateway/DB/VOL/v000359/sese2002.pdf" TargetMode="External"/><Relationship Id="rId3" Type="http://schemas.openxmlformats.org/officeDocument/2006/relationships/drawing" Target="../drawings/drawing5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hyperlink" Target="http://webarchive.nationalarchives.gov.uk/20130401151655/http:/www.education.gov.uk/rsgateway/DB/VOL/v000417/v09-2003.pdf" TargetMode="External"/><Relationship Id="rId3" Type="http://schemas.openxmlformats.org/officeDocument/2006/relationships/drawing" Target="../drawings/drawing6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hyperlink" Target="http://webarchive.nationalarchives.gov.uk/20130401151655/http:/www.education.gov.uk/rsgateway/DB/VOL/v000495/v05-2004.pdf" TargetMode="External"/><Relationship Id="rId3" Type="http://schemas.openxmlformats.org/officeDocument/2006/relationships/drawing" Target="../drawings/drawing7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hyperlink" Target="http://www.education.gov.uk/rsgateway/DB/SFR/s000606/sfr42-2005.pdf" TargetMode="External"/><Relationship Id="rId3" Type="http://schemas.openxmlformats.org/officeDocument/2006/relationships/drawing" Target="../drawings/drawing8.xm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hyperlink" Target="http://www.education.gov.uk/rsgateway/DB/SFR/s000682/sfr38-2006.pdf" TargetMode="External"/><Relationship Id="rId3" Type="http://schemas.openxmlformats.org/officeDocument/2006/relationships/drawing" Target="../drawings/drawing9.xm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9.14"/>
    <col customWidth="1" min="3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0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1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3</v>
      </c>
      <c r="C6" s="11"/>
      <c r="D6" s="11"/>
      <c r="E6" s="11"/>
      <c r="F6" s="11"/>
      <c r="G6" s="11"/>
      <c r="H6" s="12"/>
      <c r="I6" s="9"/>
      <c r="J6" s="10" t="s">
        <v>4</v>
      </c>
      <c r="K6" s="11"/>
      <c r="L6" s="11"/>
      <c r="M6" s="11"/>
      <c r="N6" s="11"/>
      <c r="O6" s="11"/>
      <c r="P6" s="11"/>
      <c r="Q6" s="13"/>
      <c r="R6" s="9"/>
      <c r="S6" s="10" t="s">
        <v>5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6</v>
      </c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9</v>
      </c>
      <c r="N7" s="16" t="s">
        <v>14</v>
      </c>
      <c r="O7" s="16" t="s">
        <v>10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9</v>
      </c>
      <c r="W7" s="16" t="s">
        <v>14</v>
      </c>
      <c r="X7" s="16" t="s">
        <v>10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15</v>
      </c>
      <c r="B9" s="20">
        <v>11504.0</v>
      </c>
      <c r="C9" s="21">
        <v>2.0</v>
      </c>
      <c r="D9" s="21">
        <v>3.0</v>
      </c>
      <c r="E9" s="21">
        <v>0.0</v>
      </c>
      <c r="F9" s="21">
        <v>322.0</v>
      </c>
      <c r="G9" s="9">
        <f t="shared" ref="G9:G12" si="1">SUM(B9:F9)</f>
        <v>11831</v>
      </c>
      <c r="H9" s="22">
        <f>G9/G19</f>
        <v>0.6460790738</v>
      </c>
      <c r="J9" s="20">
        <v>2379.0</v>
      </c>
      <c r="K9" s="21">
        <v>1.0</v>
      </c>
      <c r="L9" s="21">
        <v>1.0</v>
      </c>
      <c r="M9" s="21">
        <v>0.0</v>
      </c>
      <c r="N9" s="9">
        <v>15.0</v>
      </c>
      <c r="O9" s="21">
        <v>448.0</v>
      </c>
      <c r="P9" s="9">
        <f t="shared" ref="P9:P12" si="2">SUM(J9:O9)</f>
        <v>2844</v>
      </c>
      <c r="Q9" s="22">
        <f>P9/P19</f>
        <v>0.7939698492</v>
      </c>
      <c r="R9" s="9"/>
      <c r="S9" s="9">
        <f t="shared" ref="S9:S12" si="3">B9+J9</f>
        <v>13883</v>
      </c>
      <c r="T9" s="9">
        <f t="shared" ref="T9:T12" si="4">D9+L9</f>
        <v>4</v>
      </c>
      <c r="U9" s="9">
        <f t="shared" ref="U9:U12" si="5">C9+K9</f>
        <v>3</v>
      </c>
      <c r="V9" s="9">
        <f t="shared" ref="V9:V12" si="6">E9+M9</f>
        <v>0</v>
      </c>
      <c r="W9" s="9">
        <f t="shared" ref="W9:W12" si="7">N9</f>
        <v>15</v>
      </c>
      <c r="X9" s="9">
        <f t="shared" ref="X9:X11" si="8">F9+O9</f>
        <v>770</v>
      </c>
      <c r="Y9" s="9">
        <f t="shared" ref="Y9:Y12" si="9">SUM(S9:X9)</f>
        <v>14675</v>
      </c>
      <c r="Z9" s="22">
        <f>Y9/Y19</f>
        <v>0.6702749612</v>
      </c>
    </row>
    <row r="10" ht="12.0" customHeight="1">
      <c r="A10" s="19" t="s">
        <v>16</v>
      </c>
      <c r="B10" s="21">
        <v>1.0</v>
      </c>
      <c r="C10" s="20">
        <v>1839.0</v>
      </c>
      <c r="D10" s="20">
        <v>2601.0</v>
      </c>
      <c r="E10" s="21">
        <v>0.0</v>
      </c>
      <c r="F10" s="21">
        <v>121.0</v>
      </c>
      <c r="G10" s="9">
        <f t="shared" si="1"/>
        <v>4562</v>
      </c>
      <c r="H10" s="22">
        <f>G10/G19</f>
        <v>0.249126256</v>
      </c>
      <c r="J10" s="21">
        <v>0.0</v>
      </c>
      <c r="K10" s="21">
        <v>82.0</v>
      </c>
      <c r="L10" s="21">
        <v>67.0</v>
      </c>
      <c r="M10" s="21">
        <v>8.0</v>
      </c>
      <c r="N10" s="9">
        <v>0.0</v>
      </c>
      <c r="O10" s="21">
        <v>41.0</v>
      </c>
      <c r="P10" s="9">
        <f t="shared" si="2"/>
        <v>198</v>
      </c>
      <c r="Q10" s="22">
        <f>P10/P19</f>
        <v>0.05527638191</v>
      </c>
      <c r="R10" s="9"/>
      <c r="S10" s="9">
        <f t="shared" si="3"/>
        <v>1</v>
      </c>
      <c r="T10" s="9">
        <f t="shared" si="4"/>
        <v>2668</v>
      </c>
      <c r="U10" s="9">
        <f t="shared" si="5"/>
        <v>1921</v>
      </c>
      <c r="V10" s="9">
        <f t="shared" si="6"/>
        <v>8</v>
      </c>
      <c r="W10" s="9">
        <f t="shared" si="7"/>
        <v>0</v>
      </c>
      <c r="X10" s="9">
        <f t="shared" si="8"/>
        <v>162</v>
      </c>
      <c r="Y10" s="9">
        <f t="shared" si="9"/>
        <v>4760</v>
      </c>
      <c r="Z10" s="22">
        <f>Y10/Y19</f>
        <v>0.2174111629</v>
      </c>
    </row>
    <row r="11" ht="12.0" customHeight="1">
      <c r="A11" s="19" t="s">
        <v>17</v>
      </c>
      <c r="B11" s="21">
        <v>1.0</v>
      </c>
      <c r="C11" s="20">
        <v>1705.0</v>
      </c>
      <c r="D11" s="21">
        <v>1.0</v>
      </c>
      <c r="E11" s="21">
        <v>0.0</v>
      </c>
      <c r="F11" s="21">
        <v>60.0</v>
      </c>
      <c r="G11" s="9">
        <f t="shared" si="1"/>
        <v>1767</v>
      </c>
      <c r="H11" s="22">
        <f>G11/G19</f>
        <v>0.09649410223</v>
      </c>
      <c r="J11" s="21">
        <v>0.0</v>
      </c>
      <c r="K11" s="21">
        <v>241.0</v>
      </c>
      <c r="L11" s="21">
        <v>0.0</v>
      </c>
      <c r="M11" s="21">
        <v>29.0</v>
      </c>
      <c r="N11" s="9">
        <v>0.0</v>
      </c>
      <c r="O11" s="21">
        <v>94.0</v>
      </c>
      <c r="P11" s="9">
        <f t="shared" si="2"/>
        <v>364</v>
      </c>
      <c r="Q11" s="22">
        <f>P11/P19</f>
        <v>0.1016192071</v>
      </c>
      <c r="R11" s="9"/>
      <c r="S11" s="9">
        <f t="shared" si="3"/>
        <v>1</v>
      </c>
      <c r="T11" s="9">
        <f t="shared" si="4"/>
        <v>1</v>
      </c>
      <c r="U11" s="9">
        <f t="shared" si="5"/>
        <v>1946</v>
      </c>
      <c r="V11" s="9">
        <f t="shared" si="6"/>
        <v>29</v>
      </c>
      <c r="W11" s="9">
        <f t="shared" si="7"/>
        <v>0</v>
      </c>
      <c r="X11" s="9">
        <f t="shared" si="8"/>
        <v>154</v>
      </c>
      <c r="Y11" s="9">
        <f t="shared" si="9"/>
        <v>2131</v>
      </c>
      <c r="Z11" s="22">
        <f>Y11/Y19</f>
        <v>0.09733260254</v>
      </c>
    </row>
    <row r="12" ht="12.0" customHeight="1">
      <c r="A12" s="19" t="s">
        <v>18</v>
      </c>
      <c r="B12" s="21">
        <v>0.0</v>
      </c>
      <c r="C12" s="21">
        <v>2.0</v>
      </c>
      <c r="D12" s="21">
        <v>25.0</v>
      </c>
      <c r="E12" s="21">
        <v>0.0</v>
      </c>
      <c r="F12" s="21">
        <v>0.0</v>
      </c>
      <c r="G12" s="9">
        <f t="shared" si="1"/>
        <v>27</v>
      </c>
      <c r="H12" s="22">
        <f>G12/G19</f>
        <v>0.001474442988</v>
      </c>
      <c r="J12" s="21">
        <v>0.0</v>
      </c>
      <c r="K12" s="21">
        <v>0.0</v>
      </c>
      <c r="L12" s="21">
        <v>0.0</v>
      </c>
      <c r="M12" s="21">
        <v>0.0</v>
      </c>
      <c r="N12" s="9">
        <v>0.0</v>
      </c>
      <c r="O12" s="21">
        <v>0.0</v>
      </c>
      <c r="P12" s="9">
        <f t="shared" si="2"/>
        <v>0</v>
      </c>
      <c r="Q12" s="22">
        <f>P12/P19</f>
        <v>0</v>
      </c>
      <c r="R12" s="9"/>
      <c r="S12" s="9">
        <f t="shared" si="3"/>
        <v>0</v>
      </c>
      <c r="T12" s="9">
        <f t="shared" si="4"/>
        <v>25</v>
      </c>
      <c r="U12" s="9">
        <f t="shared" si="5"/>
        <v>2</v>
      </c>
      <c r="V12" s="9">
        <f t="shared" si="6"/>
        <v>0</v>
      </c>
      <c r="W12" s="9">
        <f t="shared" si="7"/>
        <v>0</v>
      </c>
      <c r="X12" s="9"/>
      <c r="Y12" s="9">
        <f t="shared" si="9"/>
        <v>27</v>
      </c>
      <c r="Z12" s="22">
        <f>Y12/Y19</f>
        <v>0.001233214579</v>
      </c>
    </row>
    <row r="13" ht="12.0" customHeight="1">
      <c r="A13" s="19"/>
      <c r="B13" s="23"/>
      <c r="C13" s="23"/>
      <c r="D13" s="23"/>
      <c r="E13" s="23"/>
      <c r="F13" s="18"/>
      <c r="G13" s="9"/>
      <c r="H13" s="22"/>
      <c r="J13" s="23"/>
      <c r="K13" s="23"/>
      <c r="L13" s="23"/>
      <c r="M13" s="23"/>
      <c r="N13" s="9"/>
      <c r="O13" s="24"/>
      <c r="P13" s="9"/>
      <c r="Q13" s="22"/>
      <c r="R13" s="9"/>
      <c r="S13" s="9"/>
      <c r="T13" s="9"/>
      <c r="U13" s="9"/>
      <c r="V13" s="9"/>
      <c r="W13" s="9"/>
      <c r="X13" s="9"/>
      <c r="Y13" s="9"/>
      <c r="Z13" s="22"/>
    </row>
    <row r="14" ht="12.0" customHeight="1">
      <c r="A14" s="19" t="s">
        <v>19</v>
      </c>
      <c r="B14" s="21">
        <v>0.0</v>
      </c>
      <c r="C14" s="21">
        <v>17.0</v>
      </c>
      <c r="D14" s="21">
        <v>0.0</v>
      </c>
      <c r="E14" s="21">
        <v>0.0</v>
      </c>
      <c r="F14" s="21">
        <v>3.0</v>
      </c>
      <c r="G14" s="9">
        <f>SUM(B14:F14)</f>
        <v>20</v>
      </c>
      <c r="H14" s="22">
        <f>G14/G19</f>
        <v>0.001092179991</v>
      </c>
      <c r="J14" s="21">
        <v>0.0</v>
      </c>
      <c r="K14" s="21">
        <v>1.0</v>
      </c>
      <c r="L14" s="21">
        <v>0.0</v>
      </c>
      <c r="M14" s="21">
        <v>1.0</v>
      </c>
      <c r="N14" s="9">
        <v>0.0</v>
      </c>
      <c r="O14" s="21">
        <v>2.0</v>
      </c>
      <c r="P14" s="9">
        <f t="shared" ref="P14:P15" si="10">SUM(J14:O14)</f>
        <v>4</v>
      </c>
      <c r="Q14" s="22">
        <f>P14/P19</f>
        <v>0.001116694584</v>
      </c>
      <c r="R14" s="9"/>
      <c r="S14" s="9">
        <f>B14+J14</f>
        <v>0</v>
      </c>
      <c r="T14" s="9">
        <f>D14+L14</f>
        <v>0</v>
      </c>
      <c r="U14" s="9">
        <f>C14+K14</f>
        <v>18</v>
      </c>
      <c r="V14" s="9">
        <f>E14+M14</f>
        <v>1</v>
      </c>
      <c r="W14" s="9">
        <f>N14</f>
        <v>0</v>
      </c>
      <c r="X14" s="9">
        <f>F14+O14</f>
        <v>5</v>
      </c>
      <c r="Y14" s="9">
        <f>SUM(S14:X14)</f>
        <v>24</v>
      </c>
      <c r="Z14" s="22">
        <f>Y14/Y19</f>
        <v>0.001096190737</v>
      </c>
    </row>
    <row r="15" ht="12.0" customHeight="1">
      <c r="A15" s="19"/>
      <c r="B15" s="23"/>
      <c r="C15" s="23"/>
      <c r="D15" s="23"/>
      <c r="E15" s="23"/>
      <c r="F15" s="18"/>
      <c r="G15" s="9"/>
      <c r="H15" s="22"/>
      <c r="J15" s="23"/>
      <c r="K15" s="23"/>
      <c r="L15" s="23"/>
      <c r="M15" s="23"/>
      <c r="N15" s="9"/>
      <c r="O15" s="24"/>
      <c r="P15" s="9">
        <f t="shared" si="10"/>
        <v>0</v>
      </c>
      <c r="Q15" s="22"/>
      <c r="R15" s="9"/>
      <c r="S15" s="9"/>
      <c r="T15" s="9"/>
      <c r="U15" s="9"/>
      <c r="V15" s="9"/>
      <c r="W15" s="9"/>
      <c r="X15" s="9"/>
      <c r="Y15" s="9"/>
      <c r="Z15" s="22"/>
    </row>
    <row r="16" ht="12.0" customHeight="1">
      <c r="A16" s="19"/>
      <c r="B16" s="23"/>
      <c r="C16" s="23"/>
      <c r="D16" s="23"/>
      <c r="E16" s="23"/>
      <c r="F16" s="18"/>
      <c r="G16" s="9"/>
      <c r="H16" s="22"/>
      <c r="J16" s="23"/>
      <c r="K16" s="23"/>
      <c r="L16" s="23"/>
      <c r="M16" s="23"/>
      <c r="N16" s="9"/>
      <c r="O16" s="24"/>
      <c r="P16" s="9"/>
      <c r="Q16" s="22"/>
      <c r="R16" s="9"/>
      <c r="S16" s="9"/>
      <c r="T16" s="9"/>
      <c r="U16" s="9"/>
      <c r="V16" s="9"/>
      <c r="W16" s="9"/>
      <c r="X16" s="9"/>
      <c r="Y16" s="9"/>
      <c r="Z16" s="22"/>
    </row>
    <row r="17" ht="12.0" customHeight="1">
      <c r="A17" s="19" t="s">
        <v>20</v>
      </c>
      <c r="B17" s="21">
        <v>31.0</v>
      </c>
      <c r="C17" s="21">
        <v>27.0</v>
      </c>
      <c r="D17" s="21">
        <v>43.0</v>
      </c>
      <c r="E17" s="21">
        <v>0.0</v>
      </c>
      <c r="F17" s="21">
        <v>4.0</v>
      </c>
      <c r="G17" s="9">
        <f>SUM(B17:F17)</f>
        <v>105</v>
      </c>
      <c r="H17" s="22">
        <f>G17/G19</f>
        <v>0.005733944954</v>
      </c>
      <c r="J17" s="21">
        <v>1.0</v>
      </c>
      <c r="K17" s="21">
        <v>64.0</v>
      </c>
      <c r="L17" s="21">
        <v>25.0</v>
      </c>
      <c r="M17" s="21">
        <v>0.0</v>
      </c>
      <c r="N17" s="9">
        <v>0.0</v>
      </c>
      <c r="O17" s="21">
        <v>82.0</v>
      </c>
      <c r="P17" s="9">
        <v>172.0</v>
      </c>
      <c r="Q17" s="22">
        <f>P17/P19</f>
        <v>0.04801786711</v>
      </c>
      <c r="R17" s="9"/>
      <c r="S17" s="9">
        <f>B17+J17</f>
        <v>32</v>
      </c>
      <c r="T17" s="9">
        <f>D17+L17</f>
        <v>68</v>
      </c>
      <c r="U17" s="9">
        <f>C17+K17</f>
        <v>91</v>
      </c>
      <c r="V17" s="9">
        <f>E17+M17</f>
        <v>0</v>
      </c>
      <c r="W17" s="9">
        <f>N17</f>
        <v>0</v>
      </c>
      <c r="X17" s="9">
        <f>F17+O17</f>
        <v>86</v>
      </c>
      <c r="Y17" s="9">
        <f>SUM(S17:X17)</f>
        <v>277</v>
      </c>
      <c r="Z17" s="22">
        <f>Y17/Y19</f>
        <v>0.01265186809</v>
      </c>
    </row>
    <row r="18" ht="12.0" customHeight="1">
      <c r="A18" s="19"/>
      <c r="B18" s="25"/>
      <c r="C18" s="25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F19" si="11">SUM(B9:B17)</f>
        <v>11537</v>
      </c>
      <c r="C19" s="27">
        <f t="shared" si="11"/>
        <v>3592</v>
      </c>
      <c r="D19" s="27">
        <f t="shared" si="11"/>
        <v>2673</v>
      </c>
      <c r="E19" s="27">
        <f t="shared" si="11"/>
        <v>0</v>
      </c>
      <c r="F19" s="27">
        <f t="shared" si="11"/>
        <v>510</v>
      </c>
      <c r="G19" s="27">
        <f>SUM(B19:F19)</f>
        <v>18312</v>
      </c>
      <c r="H19" s="28">
        <f>G19/G19</f>
        <v>1</v>
      </c>
      <c r="I19" s="27"/>
      <c r="J19" s="27">
        <f t="shared" ref="J19:O19" si="12">SUM(J9:J17)</f>
        <v>2380</v>
      </c>
      <c r="K19" s="27">
        <f t="shared" si="12"/>
        <v>389</v>
      </c>
      <c r="L19" s="27">
        <f t="shared" si="12"/>
        <v>93</v>
      </c>
      <c r="M19" s="27">
        <f t="shared" si="12"/>
        <v>38</v>
      </c>
      <c r="N19" s="27">
        <f t="shared" si="12"/>
        <v>15</v>
      </c>
      <c r="O19" s="27">
        <f t="shared" si="12"/>
        <v>667</v>
      </c>
      <c r="P19" s="27">
        <f>SUM(J19:O19)</f>
        <v>3582</v>
      </c>
      <c r="Q19" s="28">
        <f>P19/P19</f>
        <v>1</v>
      </c>
      <c r="R19" s="27"/>
      <c r="S19" s="27">
        <f t="shared" ref="S19:V19" si="13">B19+J19</f>
        <v>13917</v>
      </c>
      <c r="T19" s="27">
        <f t="shared" si="13"/>
        <v>3981</v>
      </c>
      <c r="U19" s="27">
        <f t="shared" si="13"/>
        <v>2766</v>
      </c>
      <c r="V19" s="27">
        <f t="shared" si="13"/>
        <v>38</v>
      </c>
      <c r="W19" s="27">
        <f>N19</f>
        <v>15</v>
      </c>
      <c r="X19" s="27">
        <f>F19+O19</f>
        <v>1177</v>
      </c>
      <c r="Y19" s="27">
        <f>SUM(S19:X19)</f>
        <v>21894</v>
      </c>
      <c r="Z19" s="28">
        <f>Y19/Y19</f>
        <v>1</v>
      </c>
    </row>
    <row r="20" ht="12.0" customHeight="1">
      <c r="A20" s="26" t="s">
        <v>12</v>
      </c>
      <c r="B20" s="28">
        <f>B19/G19</f>
        <v>0.630024028</v>
      </c>
      <c r="C20" s="28">
        <f>C19/G19</f>
        <v>0.1961555264</v>
      </c>
      <c r="D20" s="28">
        <f>D19/G19</f>
        <v>0.1459698558</v>
      </c>
      <c r="E20" s="28">
        <f>E19/G19</f>
        <v>0</v>
      </c>
      <c r="F20" s="28">
        <f>F19/G19</f>
        <v>0.02785058978</v>
      </c>
      <c r="G20" s="28">
        <f>G19/G19</f>
        <v>1</v>
      </c>
      <c r="H20" s="28"/>
      <c r="I20" s="28"/>
      <c r="J20" s="28">
        <f>J19/P19</f>
        <v>0.6644332775</v>
      </c>
      <c r="K20" s="28">
        <f>K19/P19</f>
        <v>0.1085985483</v>
      </c>
      <c r="L20" s="28">
        <f>L19/P19</f>
        <v>0.02596314908</v>
      </c>
      <c r="M20" s="28">
        <f>M19/P19</f>
        <v>0.01060859855</v>
      </c>
      <c r="N20" s="28">
        <f>N19/P19</f>
        <v>0.00418760469</v>
      </c>
      <c r="O20" s="28">
        <f>O19/P19</f>
        <v>0.1862088219</v>
      </c>
      <c r="P20" s="28">
        <f>P19/P19</f>
        <v>1</v>
      </c>
      <c r="Q20" s="28"/>
      <c r="R20" s="28"/>
      <c r="S20" s="28">
        <f>S19/Y19</f>
        <v>0.6356536037</v>
      </c>
      <c r="T20" s="28">
        <f>T19/Y19</f>
        <v>0.1818306385</v>
      </c>
      <c r="U20" s="28">
        <f>U19/Y19</f>
        <v>0.1263359825</v>
      </c>
      <c r="V20" s="28">
        <f>V19/Y19</f>
        <v>0.001735635334</v>
      </c>
      <c r="W20" s="28">
        <f>W19/Y19</f>
        <v>0.0006851192107</v>
      </c>
      <c r="X20" s="28">
        <f>X19/Y19</f>
        <v>0.05375902074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F21" si="14">SUM(B10:B17)</f>
        <v>33</v>
      </c>
      <c r="C21" s="9">
        <f t="shared" si="14"/>
        <v>3590</v>
      </c>
      <c r="D21" s="9">
        <f t="shared" si="14"/>
        <v>2670</v>
      </c>
      <c r="E21" s="9">
        <f t="shared" si="14"/>
        <v>0</v>
      </c>
      <c r="F21" s="9">
        <f t="shared" si="14"/>
        <v>188</v>
      </c>
      <c r="G21" s="9">
        <f>SUM(G10:G14)+'2000'!G13+SUM('2000'!G15:G17)</f>
        <v>6424</v>
      </c>
      <c r="H21" s="9"/>
      <c r="I21" s="9"/>
      <c r="J21" s="9">
        <f t="shared" ref="J21:O21" si="15">SUM(J10:J17)</f>
        <v>1</v>
      </c>
      <c r="K21" s="9">
        <f t="shared" si="15"/>
        <v>388</v>
      </c>
      <c r="L21" s="9">
        <f t="shared" si="15"/>
        <v>92</v>
      </c>
      <c r="M21" s="9">
        <f t="shared" si="15"/>
        <v>38</v>
      </c>
      <c r="N21" s="9">
        <f t="shared" si="15"/>
        <v>0</v>
      </c>
      <c r="O21" s="9">
        <f t="shared" si="15"/>
        <v>219</v>
      </c>
      <c r="P21" s="9">
        <f>SUM(P10:P14)+'2000'!P13+SUM('2000'!P15:P17)</f>
        <v>595</v>
      </c>
      <c r="Q21" s="9"/>
      <c r="R21" s="9"/>
      <c r="S21" s="9">
        <f t="shared" ref="S21:X21" si="16">SUM(S10:S17)</f>
        <v>34</v>
      </c>
      <c r="T21" s="9">
        <f t="shared" si="16"/>
        <v>2762</v>
      </c>
      <c r="U21" s="9">
        <f t="shared" si="16"/>
        <v>3978</v>
      </c>
      <c r="V21" s="9">
        <f t="shared" si="16"/>
        <v>38</v>
      </c>
      <c r="W21" s="9">
        <f t="shared" si="16"/>
        <v>0</v>
      </c>
      <c r="X21" s="9">
        <f t="shared" si="16"/>
        <v>407</v>
      </c>
      <c r="Y21" s="9">
        <f>SUM(Y10:Y14)+'2000'!Y13+SUM('2000'!Y15:Y17)</f>
        <v>7019</v>
      </c>
      <c r="Z21" s="9"/>
    </row>
    <row r="22" ht="12.0" customHeight="1">
      <c r="A22" s="29" t="s">
        <v>22</v>
      </c>
      <c r="B22" s="22">
        <f t="shared" ref="B22:D22" si="17">B21/B19</f>
        <v>0.002860362313</v>
      </c>
      <c r="C22" s="22">
        <f t="shared" si="17"/>
        <v>0.9994432071</v>
      </c>
      <c r="D22" s="22">
        <f t="shared" si="17"/>
        <v>0.9988776655</v>
      </c>
      <c r="E22" s="30" t="s">
        <v>23</v>
      </c>
      <c r="F22" s="22">
        <f t="shared" ref="F22:G22" si="18">F21/F19</f>
        <v>0.368627451</v>
      </c>
      <c r="G22" s="22">
        <f t="shared" si="18"/>
        <v>0.3508082132</v>
      </c>
      <c r="H22" s="22"/>
      <c r="I22" s="22"/>
      <c r="J22" s="22">
        <f t="shared" ref="J22:P22" si="19">J21/J19</f>
        <v>0.0004201680672</v>
      </c>
      <c r="K22" s="22">
        <f t="shared" si="19"/>
        <v>0.9974293059</v>
      </c>
      <c r="L22" s="22">
        <f t="shared" si="19"/>
        <v>0.9892473118</v>
      </c>
      <c r="M22" s="22">
        <f t="shared" si="19"/>
        <v>1</v>
      </c>
      <c r="N22" s="22">
        <f t="shared" si="19"/>
        <v>0</v>
      </c>
      <c r="O22" s="22">
        <f t="shared" si="19"/>
        <v>0.3283358321</v>
      </c>
      <c r="P22" s="22">
        <f t="shared" si="19"/>
        <v>0.1661083194</v>
      </c>
      <c r="Q22" s="22"/>
      <c r="R22" s="22"/>
      <c r="S22" s="22">
        <f t="shared" ref="S22:Y22" si="20">S21/S19</f>
        <v>0.002443055256</v>
      </c>
      <c r="T22" s="22">
        <f t="shared" si="20"/>
        <v>0.6937955288</v>
      </c>
      <c r="U22" s="22">
        <f t="shared" si="20"/>
        <v>1.438177874</v>
      </c>
      <c r="V22" s="22">
        <f t="shared" si="20"/>
        <v>1</v>
      </c>
      <c r="W22" s="22">
        <f t="shared" si="20"/>
        <v>0</v>
      </c>
      <c r="X22" s="22">
        <f t="shared" si="20"/>
        <v>0.3457943925</v>
      </c>
      <c r="Y22" s="22">
        <f t="shared" si="20"/>
        <v>0.320590116</v>
      </c>
      <c r="Z22" s="22"/>
    </row>
    <row r="23" ht="12.0" customHeight="1">
      <c r="A23" s="31" t="s">
        <v>24</v>
      </c>
      <c r="B23" s="32">
        <f>B21/G21</f>
        <v>0.005136986301</v>
      </c>
      <c r="C23" s="32">
        <f>C21/G21</f>
        <v>0.5588418431</v>
      </c>
      <c r="D23" s="32">
        <f>D21/G21</f>
        <v>0.4156288917</v>
      </c>
      <c r="E23" s="32">
        <f>E21/G21</f>
        <v>0</v>
      </c>
      <c r="F23" s="32">
        <f>F21/G21</f>
        <v>0.02926525529</v>
      </c>
      <c r="G23" s="32">
        <f>G21/G21</f>
        <v>1</v>
      </c>
      <c r="H23" s="32"/>
      <c r="I23" s="32"/>
      <c r="J23" s="32">
        <f>J21/P21</f>
        <v>0.001680672269</v>
      </c>
      <c r="K23" s="32">
        <f>K21/P21</f>
        <v>0.6521008403</v>
      </c>
      <c r="L23" s="32">
        <f>L21/P21</f>
        <v>0.1546218487</v>
      </c>
      <c r="M23" s="32">
        <f>M21/P21</f>
        <v>0.06386554622</v>
      </c>
      <c r="N23" s="32">
        <f>N21/P21</f>
        <v>0</v>
      </c>
      <c r="O23" s="32">
        <f>O21/P21</f>
        <v>0.3680672269</v>
      </c>
      <c r="P23" s="32">
        <f>P21/P21</f>
        <v>1</v>
      </c>
      <c r="Q23" s="32"/>
      <c r="R23" s="32"/>
      <c r="S23" s="32">
        <f>S21/Y21</f>
        <v>0.004843994871</v>
      </c>
      <c r="T23" s="32">
        <f>T21/Y21</f>
        <v>0.3935033481</v>
      </c>
      <c r="U23" s="32">
        <f>U21/Y21</f>
        <v>0.5667473999</v>
      </c>
      <c r="V23" s="32">
        <f>V21/Y21</f>
        <v>0.005413876621</v>
      </c>
      <c r="W23" s="32">
        <f>W21/Y21</f>
        <v>0</v>
      </c>
      <c r="X23" s="32">
        <f>X21/Y21</f>
        <v>0.05798546802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26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6" t="s">
        <v>1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3</v>
      </c>
      <c r="C31" s="11"/>
      <c r="D31" s="11"/>
      <c r="E31" s="11"/>
      <c r="F31" s="11"/>
      <c r="G31" s="11"/>
      <c r="H31" s="12"/>
      <c r="I31" s="9"/>
      <c r="J31" s="10" t="s">
        <v>4</v>
      </c>
      <c r="K31" s="11"/>
      <c r="L31" s="11"/>
      <c r="M31" s="11"/>
      <c r="N31" s="11"/>
      <c r="O31" s="11"/>
      <c r="P31" s="11"/>
      <c r="Q31" s="13"/>
      <c r="R31" s="9"/>
      <c r="S31" s="10" t="s">
        <v>5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9</v>
      </c>
      <c r="F32" s="16" t="s">
        <v>10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9</v>
      </c>
      <c r="N32" s="16" t="s">
        <v>14</v>
      </c>
      <c r="O32" s="16" t="s">
        <v>10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9</v>
      </c>
      <c r="W32" s="16" t="s">
        <v>14</v>
      </c>
      <c r="X32" s="16" t="s">
        <v>10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15</v>
      </c>
      <c r="B34" s="20">
        <v>2852185.0</v>
      </c>
      <c r="C34" s="21">
        <v>553.0</v>
      </c>
      <c r="D34" s="21">
        <v>652.0</v>
      </c>
      <c r="E34" s="21">
        <v>0.0</v>
      </c>
      <c r="F34" s="20">
        <v>94837.0</v>
      </c>
      <c r="G34" s="20">
        <v>2948227.0</v>
      </c>
      <c r="H34" s="22">
        <f>G34/G44</f>
        <v>0.7121097647</v>
      </c>
      <c r="J34" s="20">
        <v>2022095.0</v>
      </c>
      <c r="K34" s="21">
        <v>505.0</v>
      </c>
      <c r="L34" s="21">
        <v>618.0</v>
      </c>
      <c r="M34" s="21">
        <v>0.0</v>
      </c>
      <c r="N34" s="9" t="s">
        <v>27</v>
      </c>
      <c r="O34" s="20">
        <v>433433.0</v>
      </c>
      <c r="P34" s="20">
        <v>2456651.0</v>
      </c>
      <c r="Q34" s="22">
        <f>P34/P44</f>
        <v>0.7994771581</v>
      </c>
      <c r="R34" s="42"/>
      <c r="S34" s="9">
        <f t="shared" ref="S34:S37" si="21">B34+J34</f>
        <v>4874280</v>
      </c>
      <c r="T34" s="9">
        <f t="shared" ref="T34:T37" si="22">D34+L34</f>
        <v>1270</v>
      </c>
      <c r="U34" s="9">
        <f t="shared" ref="U34:U37" si="23">C34+K34</f>
        <v>1058</v>
      </c>
      <c r="V34" s="9">
        <f t="shared" ref="V34:V37" si="24">E34+M34</f>
        <v>0</v>
      </c>
      <c r="W34" s="9" t="str">
        <f t="shared" ref="W34:W37" si="25">N34</f>
        <v>?</v>
      </c>
      <c r="X34" s="9">
        <f t="shared" ref="X34:X36" si="26">F34+O34</f>
        <v>528270</v>
      </c>
      <c r="Y34" s="9">
        <f t="shared" ref="Y34:Y37" si="27">SUM(S34:X34)</f>
        <v>5404878</v>
      </c>
      <c r="Z34" s="22">
        <f>Y34/Y44</f>
        <v>0.7493295394</v>
      </c>
    </row>
    <row r="35" ht="12.0" customHeight="1">
      <c r="A35" s="19" t="s">
        <v>16</v>
      </c>
      <c r="B35" s="21">
        <v>357.0</v>
      </c>
      <c r="C35" s="20">
        <v>323528.0</v>
      </c>
      <c r="D35" s="20">
        <v>406484.0</v>
      </c>
      <c r="E35" s="21">
        <v>0.0</v>
      </c>
      <c r="F35" s="20">
        <v>23078.0</v>
      </c>
      <c r="G35" s="20">
        <v>753447.0</v>
      </c>
      <c r="H35" s="22">
        <f>G35/G44</f>
        <v>0.1819863144</v>
      </c>
      <c r="J35" s="21">
        <v>0.0</v>
      </c>
      <c r="K35" s="20">
        <v>65182.0</v>
      </c>
      <c r="L35" s="20">
        <v>42066.0</v>
      </c>
      <c r="M35" s="20">
        <v>4553.0</v>
      </c>
      <c r="N35" s="9">
        <v>0.0</v>
      </c>
      <c r="O35" s="20">
        <v>36064.0</v>
      </c>
      <c r="P35" s="20">
        <v>147865.0</v>
      </c>
      <c r="Q35" s="22">
        <f>P35/P44</f>
        <v>0.04812026209</v>
      </c>
      <c r="R35" s="42"/>
      <c r="S35" s="9">
        <f t="shared" si="21"/>
        <v>357</v>
      </c>
      <c r="T35" s="9">
        <f t="shared" si="22"/>
        <v>448550</v>
      </c>
      <c r="U35" s="9">
        <f t="shared" si="23"/>
        <v>388710</v>
      </c>
      <c r="V35" s="9">
        <f t="shared" si="24"/>
        <v>4553</v>
      </c>
      <c r="W35" s="9">
        <f t="shared" si="25"/>
        <v>0</v>
      </c>
      <c r="X35" s="9">
        <f t="shared" si="26"/>
        <v>59142</v>
      </c>
      <c r="Y35" s="9">
        <f t="shared" si="27"/>
        <v>901312</v>
      </c>
      <c r="Z35" s="22">
        <f>Y35/Y44</f>
        <v>0.1249574377</v>
      </c>
    </row>
    <row r="36" ht="12.0" customHeight="1">
      <c r="A36" s="19" t="s">
        <v>17</v>
      </c>
      <c r="B36" s="21">
        <v>541.0</v>
      </c>
      <c r="C36" s="20">
        <v>387300.0</v>
      </c>
      <c r="D36" s="21">
        <v>41.0</v>
      </c>
      <c r="E36" s="21">
        <v>0.0</v>
      </c>
      <c r="F36" s="20">
        <v>17040.0</v>
      </c>
      <c r="G36" s="20">
        <v>404922.0</v>
      </c>
      <c r="H36" s="22">
        <f>G36/G44</f>
        <v>0.09780417523</v>
      </c>
      <c r="J36" s="21">
        <v>0.0</v>
      </c>
      <c r="K36" s="20">
        <v>199173.0</v>
      </c>
      <c r="L36" s="21">
        <v>0.0</v>
      </c>
      <c r="M36" s="20">
        <v>21135.0</v>
      </c>
      <c r="N36" s="9">
        <v>0.0</v>
      </c>
      <c r="O36" s="20">
        <v>81299.0</v>
      </c>
      <c r="P36" s="20">
        <v>301607.0</v>
      </c>
      <c r="Q36" s="22">
        <f>P36/P44</f>
        <v>0.09815309836</v>
      </c>
      <c r="R36" s="42"/>
      <c r="S36" s="9">
        <f t="shared" si="21"/>
        <v>541</v>
      </c>
      <c r="T36" s="9">
        <f t="shared" si="22"/>
        <v>41</v>
      </c>
      <c r="U36" s="9">
        <f t="shared" si="23"/>
        <v>586473</v>
      </c>
      <c r="V36" s="9">
        <f t="shared" si="24"/>
        <v>21135</v>
      </c>
      <c r="W36" s="9">
        <f t="shared" si="25"/>
        <v>0</v>
      </c>
      <c r="X36" s="9">
        <f t="shared" si="26"/>
        <v>98339</v>
      </c>
      <c r="Y36" s="9">
        <f t="shared" si="27"/>
        <v>706529</v>
      </c>
      <c r="Z36" s="22">
        <f>Y36/Y44</f>
        <v>0.09795282154</v>
      </c>
    </row>
    <row r="37" ht="12.0" customHeight="1">
      <c r="A37" s="19" t="s">
        <v>18</v>
      </c>
      <c r="B37" s="21">
        <v>0.0</v>
      </c>
      <c r="C37" s="21">
        <v>444.0</v>
      </c>
      <c r="D37" s="20">
        <v>4135.0</v>
      </c>
      <c r="E37" s="21">
        <v>0.0</v>
      </c>
      <c r="F37" s="21">
        <v>0.0</v>
      </c>
      <c r="G37" s="20">
        <v>4579.0</v>
      </c>
      <c r="H37" s="22">
        <f>G37/G44</f>
        <v>0.001106003918</v>
      </c>
      <c r="J37" s="21">
        <v>0.0</v>
      </c>
      <c r="K37" s="21">
        <v>0.0</v>
      </c>
      <c r="L37" s="21">
        <v>0.0</v>
      </c>
      <c r="M37" s="21">
        <v>0.0</v>
      </c>
      <c r="N37" s="9">
        <v>0.0</v>
      </c>
      <c r="O37" s="21">
        <v>0.0</v>
      </c>
      <c r="P37" s="21">
        <v>0.0</v>
      </c>
      <c r="Q37" s="22">
        <f>P37/P44</f>
        <v>0</v>
      </c>
      <c r="R37" s="42"/>
      <c r="S37" s="9">
        <f t="shared" si="21"/>
        <v>0</v>
      </c>
      <c r="T37" s="9">
        <f t="shared" si="22"/>
        <v>4135</v>
      </c>
      <c r="U37" s="9">
        <f t="shared" si="23"/>
        <v>444</v>
      </c>
      <c r="V37" s="9">
        <f t="shared" si="24"/>
        <v>0</v>
      </c>
      <c r="W37" s="9">
        <f t="shared" si="25"/>
        <v>0</v>
      </c>
      <c r="X37" s="9"/>
      <c r="Y37" s="9">
        <f t="shared" si="27"/>
        <v>4579</v>
      </c>
      <c r="Z37" s="22">
        <f>Y37/Y44</f>
        <v>0.0006348302332</v>
      </c>
    </row>
    <row r="38" ht="12.0" customHeight="1">
      <c r="A38" s="19"/>
      <c r="B38" s="23"/>
      <c r="C38" s="25"/>
      <c r="D38" s="25"/>
      <c r="E38" s="23"/>
      <c r="F38" s="18"/>
      <c r="G38" s="25"/>
      <c r="H38" s="22"/>
      <c r="J38" s="23"/>
      <c r="K38" s="25"/>
      <c r="L38" s="25"/>
      <c r="M38" s="23"/>
      <c r="N38" s="9"/>
      <c r="O38" s="9"/>
      <c r="P38" s="25"/>
      <c r="Q38" s="22"/>
      <c r="R38" s="42"/>
      <c r="S38" s="9"/>
      <c r="T38" s="9"/>
      <c r="U38" s="9"/>
      <c r="V38" s="9"/>
      <c r="W38" s="9"/>
      <c r="X38" s="9"/>
      <c r="Y38" s="9"/>
      <c r="Z38" s="22"/>
    </row>
    <row r="39" ht="12.0" customHeight="1">
      <c r="A39" s="19" t="s">
        <v>19</v>
      </c>
      <c r="B39" s="21">
        <v>0.0</v>
      </c>
      <c r="C39" s="20">
        <v>5650.0</v>
      </c>
      <c r="D39" s="21">
        <v>0.0</v>
      </c>
      <c r="E39" s="21">
        <v>0.0</v>
      </c>
      <c r="F39" s="20">
        <v>1064.0</v>
      </c>
      <c r="G39" s="20">
        <v>6714.0</v>
      </c>
      <c r="H39" s="22">
        <f>G39/G44</f>
        <v>0.001621688208</v>
      </c>
      <c r="J39" s="21">
        <v>0.0</v>
      </c>
      <c r="K39" s="21">
        <v>561.0</v>
      </c>
      <c r="L39" s="21">
        <v>0.0</v>
      </c>
      <c r="M39" s="21">
        <v>507.0</v>
      </c>
      <c r="N39" s="9">
        <v>0.0</v>
      </c>
      <c r="O39" s="20">
        <v>2441.0</v>
      </c>
      <c r="P39" s="20">
        <v>3509.0</v>
      </c>
      <c r="Q39" s="22">
        <f>P39/P44</f>
        <v>0.001141947044</v>
      </c>
      <c r="R39" s="42"/>
      <c r="S39" s="9">
        <f>B39+J39</f>
        <v>0</v>
      </c>
      <c r="T39" s="9">
        <f>D39+L39</f>
        <v>0</v>
      </c>
      <c r="U39" s="9">
        <f>C39+K39</f>
        <v>6211</v>
      </c>
      <c r="V39" s="9">
        <f>E39+M39</f>
        <v>507</v>
      </c>
      <c r="W39" s="9">
        <f>N39</f>
        <v>0</v>
      </c>
      <c r="X39" s="9">
        <f>F39+O39</f>
        <v>3505</v>
      </c>
      <c r="Y39" s="9">
        <f>SUM(S39:X39)</f>
        <v>10223</v>
      </c>
      <c r="Z39" s="22">
        <f>Y39/Y44</f>
        <v>0.001417311525</v>
      </c>
    </row>
    <row r="40" ht="12.0" customHeight="1">
      <c r="A40" s="19"/>
      <c r="B40" s="23"/>
      <c r="C40" s="23"/>
      <c r="D40" s="23"/>
      <c r="E40" s="23"/>
      <c r="F40" s="18"/>
      <c r="G40" s="23"/>
      <c r="H40" s="22"/>
      <c r="J40" s="23"/>
      <c r="K40" s="23"/>
      <c r="L40" s="23"/>
      <c r="M40" s="23"/>
      <c r="N40" s="9"/>
      <c r="O40" s="9"/>
      <c r="P40" s="23"/>
      <c r="Q40" s="22"/>
      <c r="R40" s="42"/>
      <c r="S40" s="9"/>
      <c r="T40" s="9"/>
      <c r="U40" s="9"/>
      <c r="V40" s="9"/>
      <c r="W40" s="9"/>
      <c r="X40" s="9"/>
      <c r="Y40" s="9"/>
      <c r="Z40" s="22"/>
    </row>
    <row r="41" ht="12.0" customHeight="1">
      <c r="A41" s="19"/>
      <c r="B41" s="23"/>
      <c r="C41" s="23"/>
      <c r="D41" s="23"/>
      <c r="E41" s="23"/>
      <c r="F41" s="18"/>
      <c r="G41" s="23"/>
      <c r="H41" s="22"/>
      <c r="J41" s="23"/>
      <c r="K41" s="23"/>
      <c r="L41" s="23"/>
      <c r="M41" s="23"/>
      <c r="N41" s="9"/>
      <c r="O41" s="9"/>
      <c r="P41" s="23"/>
      <c r="Q41" s="22"/>
      <c r="R41" s="42"/>
      <c r="S41" s="9"/>
      <c r="T41" s="9"/>
      <c r="U41" s="9"/>
      <c r="V41" s="9"/>
      <c r="W41" s="9"/>
      <c r="X41" s="9"/>
      <c r="Y41" s="9"/>
      <c r="Z41" s="22"/>
    </row>
    <row r="42" ht="12.0" customHeight="1">
      <c r="A42" s="19" t="s">
        <v>20</v>
      </c>
      <c r="B42" s="20">
        <v>9116.0</v>
      </c>
      <c r="C42" s="20">
        <v>5297.0</v>
      </c>
      <c r="D42" s="20">
        <v>7051.0</v>
      </c>
      <c r="E42" s="21">
        <v>0.0</v>
      </c>
      <c r="F42" s="21">
        <v>777.0</v>
      </c>
      <c r="G42" s="20">
        <v>22241.0</v>
      </c>
      <c r="H42" s="22">
        <f>G42/G44</f>
        <v>0.005372053535</v>
      </c>
      <c r="J42" s="20">
        <v>1205.0</v>
      </c>
      <c r="K42" s="20">
        <v>18887.0</v>
      </c>
      <c r="L42" s="20">
        <v>70554.0</v>
      </c>
      <c r="M42" s="21">
        <v>0.0</v>
      </c>
      <c r="N42" s="9">
        <v>0.0</v>
      </c>
      <c r="O42" s="20">
        <v>72544.0</v>
      </c>
      <c r="P42" s="20">
        <v>163190.0</v>
      </c>
      <c r="Q42" s="22">
        <f>P42/P44</f>
        <v>0.05310753438</v>
      </c>
      <c r="R42" s="42"/>
      <c r="S42" s="9">
        <f>B42+J42</f>
        <v>10321</v>
      </c>
      <c r="T42" s="9">
        <f>D42+L42</f>
        <v>77605</v>
      </c>
      <c r="U42" s="9">
        <f>C42+K42</f>
        <v>24184</v>
      </c>
      <c r="V42" s="9">
        <f>E42+M42</f>
        <v>0</v>
      </c>
      <c r="W42" s="9" t="s">
        <v>27</v>
      </c>
      <c r="X42" s="9">
        <f>F42+O42</f>
        <v>73321</v>
      </c>
      <c r="Y42" s="9">
        <f>SUM(S42:X42)</f>
        <v>185431</v>
      </c>
      <c r="Z42" s="22">
        <f>Y42/Y44</f>
        <v>0.02570805961</v>
      </c>
    </row>
    <row r="43" ht="12.0" customHeight="1">
      <c r="A43" s="19"/>
      <c r="B43" s="43"/>
      <c r="C43" s="43"/>
      <c r="D43" s="43"/>
      <c r="E43" s="43"/>
      <c r="F43" s="18"/>
      <c r="G43" s="43"/>
      <c r="H43" s="9"/>
      <c r="I43" s="42"/>
      <c r="J43" s="43"/>
      <c r="K43" s="43"/>
      <c r="L43" s="43"/>
      <c r="M43" s="43"/>
      <c r="O43" s="9"/>
      <c r="P43" s="43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44">
        <v>2862199.0</v>
      </c>
      <c r="C44" s="44">
        <v>722772.0</v>
      </c>
      <c r="D44" s="44">
        <v>418363.0</v>
      </c>
      <c r="E44" s="45">
        <v>0.0</v>
      </c>
      <c r="F44" s="44">
        <v>136796.0</v>
      </c>
      <c r="G44" s="44">
        <v>4140130.0</v>
      </c>
      <c r="H44" s="28">
        <f>G44/G44</f>
        <v>1</v>
      </c>
      <c r="J44" s="44">
        <v>2023300.0</v>
      </c>
      <c r="K44" s="44">
        <v>284308.0</v>
      </c>
      <c r="L44" s="44">
        <v>113238.0</v>
      </c>
      <c r="M44" s="44">
        <v>26195.0</v>
      </c>
      <c r="N44" s="28" t="s">
        <v>27</v>
      </c>
      <c r="O44" s="44">
        <v>625781.0</v>
      </c>
      <c r="P44" s="44">
        <v>3072822.0</v>
      </c>
      <c r="Q44" s="28">
        <f>P44/P44</f>
        <v>1</v>
      </c>
      <c r="R44" s="27"/>
      <c r="S44" s="27">
        <f>B44+J44</f>
        <v>4885499</v>
      </c>
      <c r="T44" s="27">
        <f>D44+L44</f>
        <v>531601</v>
      </c>
      <c r="U44" s="27">
        <f>C44+K44</f>
        <v>1007080</v>
      </c>
      <c r="V44" s="27">
        <f>E44+M44</f>
        <v>26195</v>
      </c>
      <c r="W44" s="27" t="str">
        <f>N44</f>
        <v>?</v>
      </c>
      <c r="X44" s="27">
        <f>F44+O44</f>
        <v>762577</v>
      </c>
      <c r="Y44" s="27">
        <f>SUM(S44:X44)</f>
        <v>7212952</v>
      </c>
      <c r="Z44" s="28">
        <f>Y44/Y44</f>
        <v>1</v>
      </c>
    </row>
    <row r="45" ht="12.0" customHeight="1">
      <c r="A45" s="26" t="s">
        <v>12</v>
      </c>
      <c r="B45" s="28">
        <f>B44/G44</f>
        <v>0.691330707</v>
      </c>
      <c r="C45" s="28">
        <f>C44/G44</f>
        <v>0.1745771268</v>
      </c>
      <c r="D45" s="28">
        <f>D44/G44</f>
        <v>0.1010506916</v>
      </c>
      <c r="E45" s="28">
        <f>E44/G44</f>
        <v>0</v>
      </c>
      <c r="F45" s="28">
        <f>F44/G44</f>
        <v>0.03304147454</v>
      </c>
      <c r="G45" s="28">
        <f>G44/G44</f>
        <v>1</v>
      </c>
      <c r="H45" s="28"/>
      <c r="I45" s="28"/>
      <c r="J45" s="28">
        <f>J44/P44</f>
        <v>0.6584501152</v>
      </c>
      <c r="K45" s="28">
        <f>K44/P44</f>
        <v>0.09252341984</v>
      </c>
      <c r="L45" s="28">
        <f>L44/P44</f>
        <v>0.03685146748</v>
      </c>
      <c r="M45" s="28">
        <f>M44/P44</f>
        <v>0.008524737196</v>
      </c>
      <c r="N45" s="28" t="s">
        <v>27</v>
      </c>
      <c r="O45" s="28">
        <f>O44/P44</f>
        <v>0.2036502602</v>
      </c>
      <c r="P45" s="28">
        <f>P44/P44</f>
        <v>1</v>
      </c>
      <c r="Q45" s="28"/>
      <c r="R45" s="28"/>
      <c r="S45" s="28">
        <f>S44/Y44</f>
        <v>0.6773230988</v>
      </c>
      <c r="T45" s="28">
        <f>T44/Y44</f>
        <v>0.07370089251</v>
      </c>
      <c r="U45" s="28">
        <f>U44/Y44</f>
        <v>0.1396210594</v>
      </c>
      <c r="V45" s="28">
        <f>V44/Y44</f>
        <v>0.003631661489</v>
      </c>
      <c r="W45" s="28" t="s">
        <v>27</v>
      </c>
      <c r="X45" s="28">
        <f>X44/Y44</f>
        <v>0.1057232878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F46" si="28">SUM(B35:B42)</f>
        <v>10014</v>
      </c>
      <c r="C46" s="9">
        <f t="shared" si="28"/>
        <v>722219</v>
      </c>
      <c r="D46" s="9">
        <f t="shared" si="28"/>
        <v>417711</v>
      </c>
      <c r="E46" s="9">
        <f t="shared" si="28"/>
        <v>0</v>
      </c>
      <c r="F46" s="9">
        <f t="shared" si="28"/>
        <v>41959</v>
      </c>
      <c r="G46" s="9">
        <f>SUM(G35:G39)+'2000'!G38+SUM('2000'!G40:G42)</f>
        <v>1178408</v>
      </c>
      <c r="H46" s="9"/>
      <c r="I46" s="9"/>
      <c r="J46" s="9">
        <f t="shared" ref="J46:O46" si="29">SUM(J35:J42)</f>
        <v>1205</v>
      </c>
      <c r="K46" s="9">
        <f t="shared" si="29"/>
        <v>283803</v>
      </c>
      <c r="L46" s="9">
        <f t="shared" si="29"/>
        <v>112620</v>
      </c>
      <c r="M46" s="9">
        <f t="shared" si="29"/>
        <v>26195</v>
      </c>
      <c r="N46" s="9">
        <f t="shared" si="29"/>
        <v>0</v>
      </c>
      <c r="O46" s="9">
        <f t="shared" si="29"/>
        <v>192348</v>
      </c>
      <c r="P46" s="9">
        <f>SUM(P35:P39)+'2000'!P38+SUM('2000'!P40:P42)</f>
        <v>476469</v>
      </c>
      <c r="Q46" s="9"/>
      <c r="R46" s="9"/>
      <c r="S46" s="9">
        <f t="shared" ref="S46:X46" si="30">SUM(S35:S42)</f>
        <v>11219</v>
      </c>
      <c r="T46" s="9">
        <f t="shared" si="30"/>
        <v>530331</v>
      </c>
      <c r="U46" s="9">
        <f t="shared" si="30"/>
        <v>1006022</v>
      </c>
      <c r="V46" s="9">
        <f t="shared" si="30"/>
        <v>26195</v>
      </c>
      <c r="W46" s="9">
        <f t="shared" si="30"/>
        <v>0</v>
      </c>
      <c r="X46" s="9">
        <f t="shared" si="30"/>
        <v>234307</v>
      </c>
      <c r="Y46" s="9">
        <f>SUM(Y35:Y39)+'2000'!Y38+SUM('2000'!Y40:Y42)</f>
        <v>1654877</v>
      </c>
      <c r="Z46" s="9"/>
    </row>
    <row r="47" ht="12.0" customHeight="1">
      <c r="A47" s="29" t="s">
        <v>22</v>
      </c>
      <c r="B47" s="22">
        <f t="shared" ref="B47:D47" si="31">B46/B44</f>
        <v>0.00349870851</v>
      </c>
      <c r="C47" s="22">
        <f t="shared" si="31"/>
        <v>0.9992348901</v>
      </c>
      <c r="D47" s="22">
        <f t="shared" si="31"/>
        <v>0.9984415448</v>
      </c>
      <c r="E47" s="30" t="s">
        <v>23</v>
      </c>
      <c r="F47" s="22">
        <f t="shared" ref="F47:G47" si="32">F46/F44</f>
        <v>0.3067268049</v>
      </c>
      <c r="G47" s="22">
        <f t="shared" si="32"/>
        <v>0.2846306758</v>
      </c>
      <c r="H47" s="22"/>
      <c r="I47" s="22"/>
      <c r="J47" s="22">
        <f t="shared" ref="J47:M47" si="33">J46/J44</f>
        <v>0.0005955617061</v>
      </c>
      <c r="K47" s="22">
        <f t="shared" si="33"/>
        <v>0.9982237573</v>
      </c>
      <c r="L47" s="22">
        <f t="shared" si="33"/>
        <v>0.9945424681</v>
      </c>
      <c r="M47" s="22">
        <f t="shared" si="33"/>
        <v>1</v>
      </c>
      <c r="N47" s="22">
        <v>0.0</v>
      </c>
      <c r="O47" s="22">
        <f t="shared" ref="O47:P47" si="34">O46/O44</f>
        <v>0.3073727071</v>
      </c>
      <c r="P47" s="22">
        <f t="shared" si="34"/>
        <v>0.1550590955</v>
      </c>
      <c r="Q47" s="22"/>
      <c r="R47" s="22"/>
      <c r="S47" s="22">
        <f t="shared" ref="S47:V47" si="35">S46/S44</f>
        <v>0.002296387738</v>
      </c>
      <c r="T47" s="22">
        <f t="shared" si="35"/>
        <v>0.9976109902</v>
      </c>
      <c r="U47" s="22">
        <f t="shared" si="35"/>
        <v>0.998949438</v>
      </c>
      <c r="V47" s="22">
        <f t="shared" si="35"/>
        <v>1</v>
      </c>
      <c r="W47" s="22">
        <v>0.0</v>
      </c>
      <c r="X47" s="22">
        <f t="shared" ref="X47:Y47" si="36">X46/X44</f>
        <v>0.3072568409</v>
      </c>
      <c r="Y47" s="22">
        <f t="shared" si="36"/>
        <v>0.2294313064</v>
      </c>
      <c r="Z47" s="22"/>
    </row>
    <row r="48" ht="12.0" customHeight="1">
      <c r="A48" s="31" t="s">
        <v>24</v>
      </c>
      <c r="B48" s="32">
        <f>B46/G46</f>
        <v>0.008497905649</v>
      </c>
      <c r="C48" s="32">
        <f>C46/G46</f>
        <v>0.6128768644</v>
      </c>
      <c r="D48" s="32">
        <f>D46/G46</f>
        <v>0.3544706078</v>
      </c>
      <c r="E48" s="32">
        <f>E46/G46</f>
        <v>0</v>
      </c>
      <c r="F48" s="32">
        <f>F46/G46</f>
        <v>0.03560651319</v>
      </c>
      <c r="G48" s="32">
        <f>G46/G46</f>
        <v>1</v>
      </c>
      <c r="H48" s="32"/>
      <c r="I48" s="32"/>
      <c r="J48" s="32">
        <f>J46/P46</f>
        <v>0.002529020776</v>
      </c>
      <c r="K48" s="32">
        <f>K46/P46</f>
        <v>0.5956379114</v>
      </c>
      <c r="L48" s="32">
        <f>L46/P46</f>
        <v>0.2363637508</v>
      </c>
      <c r="M48" s="32">
        <f>M46/P46</f>
        <v>0.05497734375</v>
      </c>
      <c r="N48" s="32">
        <v>0.0</v>
      </c>
      <c r="O48" s="32">
        <f>O46/P46</f>
        <v>0.403694679</v>
      </c>
      <c r="P48" s="32">
        <f>P46/P46</f>
        <v>1</v>
      </c>
      <c r="Q48" s="32"/>
      <c r="R48" s="32"/>
      <c r="S48" s="32">
        <f>S46/Y46</f>
        <v>0.006779355807</v>
      </c>
      <c r="T48" s="32">
        <f>T46/Y46</f>
        <v>0.3204655089</v>
      </c>
      <c r="U48" s="32">
        <f>U46/Y46</f>
        <v>0.6079134582</v>
      </c>
      <c r="V48" s="32">
        <f>V46/Y46</f>
        <v>0.01582897097</v>
      </c>
      <c r="W48" s="32">
        <v>0.0</v>
      </c>
      <c r="X48" s="32">
        <f>X46/Y46</f>
        <v>0.1415857493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7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7"/>
      <c r="I51" s="7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3</v>
      </c>
      <c r="C52" s="11"/>
      <c r="D52" s="11"/>
      <c r="E52" s="11"/>
      <c r="F52" s="11"/>
      <c r="G52" s="11"/>
      <c r="H52" s="10"/>
      <c r="I52" s="9"/>
      <c r="J52" s="10" t="s">
        <v>4</v>
      </c>
      <c r="K52" s="11"/>
      <c r="L52" s="11"/>
      <c r="M52" s="11"/>
      <c r="N52" s="11"/>
      <c r="O52" s="11"/>
      <c r="P52" s="11"/>
      <c r="Q52" s="13"/>
      <c r="R52" s="9"/>
      <c r="S52" s="10" t="s">
        <v>5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9</v>
      </c>
      <c r="F53" s="16" t="s">
        <v>10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9</v>
      </c>
      <c r="N53" s="16" t="s">
        <v>14</v>
      </c>
      <c r="O53" s="16" t="s">
        <v>10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9</v>
      </c>
      <c r="W53" s="16" t="s">
        <v>14</v>
      </c>
      <c r="X53" s="16" t="s">
        <v>10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15</v>
      </c>
      <c r="B55" s="9">
        <f t="shared" ref="B55:D55" si="37">B34/B9</f>
        <v>247.9298505</v>
      </c>
      <c r="C55" s="9">
        <f t="shared" si="37"/>
        <v>276.5</v>
      </c>
      <c r="D55" s="9">
        <f t="shared" si="37"/>
        <v>217.3333333</v>
      </c>
      <c r="E55" s="9"/>
      <c r="F55" s="9">
        <f t="shared" ref="F55:G55" si="38">F34/F9</f>
        <v>294.5248447</v>
      </c>
      <c r="G55" s="9">
        <f t="shared" si="38"/>
        <v>249.1950807</v>
      </c>
      <c r="H55" s="9"/>
      <c r="I55" s="9"/>
      <c r="J55" s="9">
        <f t="shared" ref="J55:M55" si="39">J34/J9</f>
        <v>849.976881</v>
      </c>
      <c r="K55" s="9">
        <f t="shared" si="39"/>
        <v>505</v>
      </c>
      <c r="L55" s="9">
        <f t="shared" si="39"/>
        <v>618</v>
      </c>
      <c r="M55" s="9" t="str">
        <f t="shared" si="39"/>
        <v>#DIV/0!</v>
      </c>
      <c r="N55" s="9" t="s">
        <v>27</v>
      </c>
      <c r="O55" s="9">
        <f t="shared" ref="O55:P55" si="40">O34/O9</f>
        <v>967.484375</v>
      </c>
      <c r="P55" s="9">
        <f t="shared" si="40"/>
        <v>863.8013361</v>
      </c>
      <c r="Q55" s="9"/>
      <c r="R55" s="9"/>
      <c r="S55" s="9">
        <f t="shared" ref="S55:U55" si="41">S34/S9</f>
        <v>351.0970251</v>
      </c>
      <c r="T55" s="9">
        <f t="shared" si="41"/>
        <v>317.5</v>
      </c>
      <c r="U55" s="9">
        <f t="shared" si="41"/>
        <v>352.6666667</v>
      </c>
      <c r="V55" s="9"/>
      <c r="W55" s="9" t="s">
        <v>27</v>
      </c>
      <c r="X55" s="9">
        <f t="shared" ref="X55:Y55" si="42">X34/X9</f>
        <v>686.0649351</v>
      </c>
      <c r="Y55" s="9">
        <f t="shared" si="42"/>
        <v>368.3051448</v>
      </c>
      <c r="Z55" s="3"/>
    </row>
    <row r="56" ht="12.0" customHeight="1">
      <c r="A56" s="19" t="s">
        <v>16</v>
      </c>
      <c r="B56" s="9">
        <f t="shared" ref="B56:D56" si="43">B35/B10</f>
        <v>357</v>
      </c>
      <c r="C56" s="9">
        <f t="shared" si="43"/>
        <v>175.9260468</v>
      </c>
      <c r="D56" s="9">
        <f t="shared" si="43"/>
        <v>156.2798923</v>
      </c>
      <c r="E56" s="9"/>
      <c r="F56" s="9">
        <f t="shared" ref="F56:G56" si="44">F35/F10</f>
        <v>190.7272727</v>
      </c>
      <c r="G56" s="9">
        <f t="shared" si="44"/>
        <v>165.1571679</v>
      </c>
      <c r="H56" s="9"/>
      <c r="I56" s="9"/>
      <c r="J56" s="9"/>
      <c r="K56" s="9">
        <f t="shared" ref="K56:M56" si="45">K35/K10</f>
        <v>794.902439</v>
      </c>
      <c r="L56" s="9">
        <f t="shared" si="45"/>
        <v>627.8507463</v>
      </c>
      <c r="M56" s="9">
        <f t="shared" si="45"/>
        <v>569.125</v>
      </c>
      <c r="N56" s="9"/>
      <c r="O56" s="9">
        <f t="shared" ref="O56:P56" si="46">O35/O10</f>
        <v>879.6097561</v>
      </c>
      <c r="P56" s="9">
        <f t="shared" si="46"/>
        <v>746.7929293</v>
      </c>
      <c r="Q56" s="9"/>
      <c r="R56" s="9"/>
      <c r="S56" s="9">
        <f t="shared" ref="S56:V56" si="47">S35/S10</f>
        <v>357</v>
      </c>
      <c r="T56" s="9">
        <f t="shared" si="47"/>
        <v>168.1221889</v>
      </c>
      <c r="U56" s="9">
        <f t="shared" si="47"/>
        <v>202.3477356</v>
      </c>
      <c r="V56" s="9">
        <f t="shared" si="47"/>
        <v>569.125</v>
      </c>
      <c r="W56" s="9"/>
      <c r="X56" s="9">
        <f t="shared" ref="X56:Y56" si="48">X35/X10</f>
        <v>365.0740741</v>
      </c>
      <c r="Y56" s="9">
        <f t="shared" si="48"/>
        <v>189.3512605</v>
      </c>
      <c r="Z56" s="3"/>
    </row>
    <row r="57" ht="12.0" customHeight="1">
      <c r="A57" s="19" t="s">
        <v>17</v>
      </c>
      <c r="B57" s="9">
        <f t="shared" ref="B57:D57" si="49">B36/B11</f>
        <v>541</v>
      </c>
      <c r="C57" s="9">
        <f t="shared" si="49"/>
        <v>227.1554252</v>
      </c>
      <c r="D57" s="9">
        <f t="shared" si="49"/>
        <v>41</v>
      </c>
      <c r="E57" s="9"/>
      <c r="F57" s="9">
        <f t="shared" ref="F57:G57" si="50">F36/F11</f>
        <v>284</v>
      </c>
      <c r="G57" s="9">
        <f t="shared" si="50"/>
        <v>229.1578947</v>
      </c>
      <c r="H57" s="9"/>
      <c r="I57" s="9"/>
      <c r="J57" s="9"/>
      <c r="K57" s="9">
        <f>K36/K11</f>
        <v>826.4439834</v>
      </c>
      <c r="L57" s="9"/>
      <c r="M57" s="9">
        <f>M36/M11</f>
        <v>728.7931034</v>
      </c>
      <c r="N57" s="9"/>
      <c r="O57" s="9">
        <f t="shared" ref="O57:P57" si="51">O36/O11</f>
        <v>864.8829787</v>
      </c>
      <c r="P57" s="9">
        <f t="shared" si="51"/>
        <v>828.5906593</v>
      </c>
      <c r="Q57" s="9"/>
      <c r="R57" s="9"/>
      <c r="S57" s="9">
        <f t="shared" ref="S57:V57" si="52">S36/S11</f>
        <v>541</v>
      </c>
      <c r="T57" s="9">
        <f t="shared" si="52"/>
        <v>41</v>
      </c>
      <c r="U57" s="9">
        <f t="shared" si="52"/>
        <v>301.3735868</v>
      </c>
      <c r="V57" s="9">
        <f t="shared" si="52"/>
        <v>728.7931034</v>
      </c>
      <c r="W57" s="9"/>
      <c r="X57" s="9">
        <f t="shared" ref="X57:Y57" si="53">X36/X11</f>
        <v>638.5649351</v>
      </c>
      <c r="Y57" s="9">
        <f t="shared" si="53"/>
        <v>331.5480995</v>
      </c>
      <c r="Z57" s="3"/>
    </row>
    <row r="58" ht="12.0" customHeight="1">
      <c r="A58" s="19" t="s">
        <v>18</v>
      </c>
      <c r="B58" s="9"/>
      <c r="C58" s="9">
        <f t="shared" ref="C58:D58" si="54">C37/C12</f>
        <v>222</v>
      </c>
      <c r="D58" s="9">
        <f t="shared" si="54"/>
        <v>165.4</v>
      </c>
      <c r="E58" s="9"/>
      <c r="F58" s="9"/>
      <c r="G58" s="9">
        <f>G37/G12</f>
        <v>169.5925926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>
        <f>Y37/Y12</f>
        <v>169.5925926</v>
      </c>
      <c r="Z58" s="3"/>
    </row>
    <row r="59" ht="12.0" customHeight="1">
      <c r="A59" s="1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3"/>
    </row>
    <row r="60" ht="12.0" customHeight="1">
      <c r="A60" s="19" t="s">
        <v>19</v>
      </c>
      <c r="B60" s="9"/>
      <c r="C60" s="9">
        <f>C39/C14</f>
        <v>332.3529412</v>
      </c>
      <c r="D60" s="9"/>
      <c r="E60" s="9"/>
      <c r="F60" s="9">
        <f t="shared" ref="F60:G60" si="55">F39/F14</f>
        <v>354.6666667</v>
      </c>
      <c r="G60" s="9">
        <f t="shared" si="55"/>
        <v>335.7</v>
      </c>
      <c r="H60" s="9"/>
      <c r="I60" s="9"/>
      <c r="J60" s="9"/>
      <c r="K60" s="9">
        <f>K39/K14</f>
        <v>561</v>
      </c>
      <c r="L60" s="9"/>
      <c r="M60" s="9">
        <f>M39/M14</f>
        <v>507</v>
      </c>
      <c r="N60" s="9"/>
      <c r="O60" s="9">
        <f t="shared" ref="O60:P60" si="56">O39/O14</f>
        <v>1220.5</v>
      </c>
      <c r="P60" s="9">
        <f t="shared" si="56"/>
        <v>877.25</v>
      </c>
      <c r="Q60" s="9"/>
      <c r="R60" s="9"/>
      <c r="S60" s="9"/>
      <c r="T60" s="9"/>
      <c r="U60" s="9">
        <f t="shared" ref="U60:V60" si="57">U39/U14</f>
        <v>345.0555556</v>
      </c>
      <c r="V60" s="9">
        <f t="shared" si="57"/>
        <v>507</v>
      </c>
      <c r="W60" s="9"/>
      <c r="X60" s="9">
        <f t="shared" ref="X60:Y60" si="58">X39/X14</f>
        <v>701</v>
      </c>
      <c r="Y60" s="9">
        <f t="shared" si="58"/>
        <v>425.9583333</v>
      </c>
      <c r="Z60" s="3"/>
    </row>
    <row r="61" ht="12.0" customHeight="1">
      <c r="A61" s="1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3"/>
    </row>
    <row r="62" ht="12.0" customHeight="1">
      <c r="A62" s="1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3"/>
    </row>
    <row r="63" ht="12.0" customHeight="1">
      <c r="A63" s="19" t="s">
        <v>20</v>
      </c>
      <c r="B63" s="9">
        <f t="shared" ref="B63:D63" si="59">B42/B17</f>
        <v>294.0645161</v>
      </c>
      <c r="C63" s="9">
        <f t="shared" si="59"/>
        <v>196.1851852</v>
      </c>
      <c r="D63" s="9">
        <f t="shared" si="59"/>
        <v>163.9767442</v>
      </c>
      <c r="E63" s="9"/>
      <c r="F63" s="9">
        <f t="shared" ref="F63:G63" si="60">F42/F17</f>
        <v>194.25</v>
      </c>
      <c r="G63" s="9">
        <f t="shared" si="60"/>
        <v>211.8190476</v>
      </c>
      <c r="H63" s="9"/>
      <c r="I63" s="9"/>
      <c r="J63" s="9"/>
      <c r="K63" s="9">
        <f>K42/K17</f>
        <v>295.109375</v>
      </c>
      <c r="L63" s="9"/>
      <c r="M63" s="9" t="str">
        <f>M42/M17</f>
        <v>#DIV/0!</v>
      </c>
      <c r="N63" s="9"/>
      <c r="O63" s="9">
        <f t="shared" ref="O63:P63" si="61">O42/O17</f>
        <v>884.6829268</v>
      </c>
      <c r="P63" s="9">
        <f t="shared" si="61"/>
        <v>948.7790698</v>
      </c>
      <c r="Q63" s="9"/>
      <c r="R63" s="9"/>
      <c r="S63" s="9">
        <f t="shared" ref="S63:V63" si="62">S42/S17</f>
        <v>322.53125</v>
      </c>
      <c r="T63" s="9">
        <f t="shared" si="62"/>
        <v>1141.25</v>
      </c>
      <c r="U63" s="9">
        <f t="shared" si="62"/>
        <v>265.7582418</v>
      </c>
      <c r="V63" s="9" t="str">
        <f t="shared" si="62"/>
        <v>#DIV/0!</v>
      </c>
      <c r="W63" s="9"/>
      <c r="X63" s="9">
        <f t="shared" ref="X63:Y63" si="63">X42/X17</f>
        <v>852.5697674</v>
      </c>
      <c r="Y63" s="9">
        <f t="shared" si="63"/>
        <v>669.4259928</v>
      </c>
      <c r="Z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>B44/B19</f>
        <v>248.0886712</v>
      </c>
      <c r="C65" s="27">
        <f>D44/C19</f>
        <v>116.4707684</v>
      </c>
      <c r="D65" s="27">
        <f>C44/D19</f>
        <v>270.3973064</v>
      </c>
      <c r="E65" s="27"/>
      <c r="F65" s="27">
        <f t="shared" ref="F65:G65" si="64">F44/F19</f>
        <v>268.227451</v>
      </c>
      <c r="G65" s="27">
        <f t="shared" si="64"/>
        <v>226.0883574</v>
      </c>
      <c r="H65" s="27"/>
      <c r="I65" s="27"/>
      <c r="J65" s="27">
        <f>J44/J19</f>
        <v>850.1260504</v>
      </c>
      <c r="K65" s="27">
        <f>L44/K19</f>
        <v>291.1002571</v>
      </c>
      <c r="L65" s="27">
        <f>K44/L19</f>
        <v>3057.075269</v>
      </c>
      <c r="M65" s="27">
        <f>M44/M19</f>
        <v>689.3421053</v>
      </c>
      <c r="N65" s="27" t="s">
        <v>27</v>
      </c>
      <c r="O65" s="27">
        <f t="shared" ref="O65:P65" si="65">O44/O19</f>
        <v>938.2023988</v>
      </c>
      <c r="P65" s="27">
        <f t="shared" si="65"/>
        <v>857.8509213</v>
      </c>
      <c r="Q65" s="27"/>
      <c r="R65" s="27"/>
      <c r="S65" s="27">
        <f t="shared" ref="S65:V65" si="66">S44/S19</f>
        <v>351.0454121</v>
      </c>
      <c r="T65" s="27">
        <f t="shared" si="66"/>
        <v>133.5345391</v>
      </c>
      <c r="U65" s="27">
        <f t="shared" si="66"/>
        <v>364.0925524</v>
      </c>
      <c r="V65" s="27">
        <f t="shared" si="66"/>
        <v>689.3421053</v>
      </c>
      <c r="W65" s="27" t="s">
        <v>27</v>
      </c>
      <c r="X65" s="27">
        <f t="shared" ref="X65:Y65" si="67">X44/X19</f>
        <v>647.8988955</v>
      </c>
      <c r="Y65" s="27">
        <f t="shared" si="67"/>
        <v>329.4487988</v>
      </c>
    </row>
    <row r="66" ht="12.0" customHeight="1">
      <c r="A66" s="29" t="s">
        <v>29</v>
      </c>
      <c r="B66" s="27"/>
      <c r="C66" s="27">
        <f t="shared" ref="C66:D66" si="68">C46/C21</f>
        <v>201.1752089</v>
      </c>
      <c r="D66" s="27">
        <f t="shared" si="68"/>
        <v>156.4460674</v>
      </c>
      <c r="E66" s="27"/>
      <c r="F66" s="27">
        <f t="shared" ref="F66:G66" si="69">F46/F21</f>
        <v>223.1861702</v>
      </c>
      <c r="G66" s="27">
        <f t="shared" si="69"/>
        <v>183.4383562</v>
      </c>
      <c r="H66" s="27"/>
      <c r="I66" s="27"/>
      <c r="J66" s="27"/>
      <c r="K66" s="27">
        <f t="shared" ref="K66:M66" si="70">K46/K21</f>
        <v>731.4510309</v>
      </c>
      <c r="L66" s="27">
        <f t="shared" si="70"/>
        <v>1224.130435</v>
      </c>
      <c r="M66" s="27">
        <f t="shared" si="70"/>
        <v>689.3421053</v>
      </c>
      <c r="N66" s="27"/>
      <c r="O66" s="27">
        <f t="shared" ref="O66:P66" si="71">O46/O21</f>
        <v>878.3013699</v>
      </c>
      <c r="P66" s="27">
        <f t="shared" si="71"/>
        <v>800.7882353</v>
      </c>
      <c r="Q66" s="27"/>
      <c r="R66" s="27"/>
      <c r="S66" s="27"/>
      <c r="T66" s="27">
        <f t="shared" ref="T66:V66" si="72">T46/T21</f>
        <v>192.0097755</v>
      </c>
      <c r="U66" s="27">
        <f t="shared" si="72"/>
        <v>252.8964304</v>
      </c>
      <c r="V66" s="27">
        <f t="shared" si="72"/>
        <v>689.3421053</v>
      </c>
      <c r="W66" s="27"/>
      <c r="X66" s="27">
        <f t="shared" ref="X66:Y66" si="73">X46/X21</f>
        <v>575.6928747</v>
      </c>
      <c r="Y66" s="27">
        <f t="shared" si="73"/>
        <v>235.77105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2" t="s">
        <v>30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37"/>
      <c r="P69" s="37"/>
      <c r="Q69" s="37"/>
      <c r="R69" s="37"/>
      <c r="S69" s="4"/>
      <c r="T69" s="38"/>
      <c r="U69" s="39"/>
    </row>
    <row r="70" ht="12.0" customHeight="1">
      <c r="A70" s="6" t="s">
        <v>1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</row>
    <row r="73" ht="12.0" customHeight="1">
      <c r="A73" s="9"/>
      <c r="B73" s="10" t="s">
        <v>3</v>
      </c>
      <c r="C73" s="11"/>
      <c r="D73" s="11"/>
      <c r="E73" s="11"/>
      <c r="F73" s="11"/>
      <c r="G73" s="11"/>
      <c r="H73" s="10"/>
      <c r="I73" s="9"/>
      <c r="J73" s="10" t="s">
        <v>4</v>
      </c>
      <c r="K73" s="11"/>
      <c r="L73" s="11"/>
      <c r="M73" s="11"/>
      <c r="N73" s="11"/>
      <c r="O73" s="11"/>
      <c r="P73" s="11"/>
      <c r="Q73" s="13"/>
      <c r="R73" s="9"/>
      <c r="S73" s="10" t="s">
        <v>5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16" t="s">
        <v>13</v>
      </c>
      <c r="C74" s="16" t="s">
        <v>7</v>
      </c>
      <c r="D74" s="16" t="s">
        <v>8</v>
      </c>
      <c r="E74" s="16" t="s">
        <v>9</v>
      </c>
      <c r="F74" s="16" t="s">
        <v>10</v>
      </c>
      <c r="G74" s="16" t="s">
        <v>11</v>
      </c>
      <c r="H74" s="17" t="s">
        <v>12</v>
      </c>
      <c r="I74" s="16"/>
      <c r="J74" s="16" t="s">
        <v>13</v>
      </c>
      <c r="K74" s="16" t="s">
        <v>7</v>
      </c>
      <c r="L74" s="16" t="s">
        <v>8</v>
      </c>
      <c r="M74" s="16" t="s">
        <v>9</v>
      </c>
      <c r="N74" s="16" t="s">
        <v>14</v>
      </c>
      <c r="O74" s="16" t="s">
        <v>10</v>
      </c>
      <c r="P74" s="16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9</v>
      </c>
      <c r="W74" s="16" t="s">
        <v>14</v>
      </c>
      <c r="X74" s="16" t="s">
        <v>10</v>
      </c>
      <c r="Y74" s="16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9"/>
      <c r="P75" s="9"/>
      <c r="Q75" s="41"/>
      <c r="R75" s="9"/>
      <c r="S75" s="9"/>
      <c r="T75" s="9"/>
      <c r="U75" s="9"/>
      <c r="V75" s="9"/>
      <c r="W75" s="9"/>
      <c r="X75" s="9"/>
      <c r="Y75" s="9"/>
      <c r="Z75" s="9"/>
    </row>
    <row r="76" ht="12.0" customHeight="1">
      <c r="A76" s="19" t="s">
        <v>15</v>
      </c>
      <c r="B76" s="20">
        <v>125901.1</v>
      </c>
      <c r="C76" s="20">
        <v>24.2</v>
      </c>
      <c r="D76" s="20">
        <v>28.5</v>
      </c>
      <c r="E76" s="20">
        <v>0.0</v>
      </c>
      <c r="F76" s="20">
        <v>4154.8</v>
      </c>
      <c r="G76" s="20">
        <v>130108.6</v>
      </c>
      <c r="H76" s="9">
        <f>G76/G86</f>
        <v>0.7172706925</v>
      </c>
      <c r="J76" s="20">
        <v>118889.0</v>
      </c>
      <c r="K76" s="20">
        <v>34.5</v>
      </c>
      <c r="L76" s="20">
        <v>39.1</v>
      </c>
      <c r="M76" s="20">
        <v>0.0</v>
      </c>
      <c r="N76" s="20" t="s">
        <v>27</v>
      </c>
      <c r="O76" s="20">
        <v>26276.1</v>
      </c>
      <c r="P76" s="20">
        <v>145238.8</v>
      </c>
      <c r="Q76" s="22">
        <f>P76/P86</f>
        <v>0.7986604565</v>
      </c>
      <c r="R76" s="42"/>
      <c r="S76" s="9">
        <f t="shared" ref="S76:S79" si="74">B76+J76</f>
        <v>244790.1</v>
      </c>
      <c r="T76" s="9">
        <f t="shared" ref="T76:T79" si="75">D76+L76</f>
        <v>67.6</v>
      </c>
      <c r="U76" s="9">
        <f t="shared" ref="U76:U79" si="76">C76+K76</f>
        <v>58.7</v>
      </c>
      <c r="V76" s="9">
        <f t="shared" ref="V76:V79" si="77">E76+M76</f>
        <v>0</v>
      </c>
      <c r="W76" s="9" t="str">
        <f t="shared" ref="W76:W79" si="78">N76</f>
        <v>?</v>
      </c>
      <c r="X76" s="9">
        <f t="shared" ref="X76:X78" si="79">F76+O76</f>
        <v>30430.9</v>
      </c>
      <c r="Y76" s="9">
        <f t="shared" ref="Y76:Y79" si="80">SUM(S76:X76)</f>
        <v>275347.3</v>
      </c>
      <c r="Z76" s="22">
        <f>Y76/Y86</f>
        <v>0.7580167214</v>
      </c>
    </row>
    <row r="77" ht="12.0" customHeight="1">
      <c r="A77" s="19" t="s">
        <v>16</v>
      </c>
      <c r="B77" s="20">
        <v>13.0</v>
      </c>
      <c r="C77" s="20">
        <v>14046.0</v>
      </c>
      <c r="D77" s="20">
        <v>17621.6</v>
      </c>
      <c r="E77" s="20">
        <v>0.0</v>
      </c>
      <c r="F77" s="20">
        <v>1005.7</v>
      </c>
      <c r="G77" s="20">
        <v>32686.4</v>
      </c>
      <c r="H77" s="9">
        <f>G77/G86</f>
        <v>0.1801955963</v>
      </c>
      <c r="J77" s="20">
        <v>0.0</v>
      </c>
      <c r="K77" s="20">
        <v>3842.2</v>
      </c>
      <c r="L77" s="20">
        <v>2358.6</v>
      </c>
      <c r="M77" s="20">
        <v>247.6</v>
      </c>
      <c r="N77" s="20">
        <v>0.0</v>
      </c>
      <c r="O77" s="20">
        <v>2214.7</v>
      </c>
      <c r="P77" s="20">
        <v>8663.1</v>
      </c>
      <c r="Q77" s="22">
        <f>P77/P86</f>
        <v>0.04763792734</v>
      </c>
      <c r="R77" s="42"/>
      <c r="S77" s="9">
        <f t="shared" si="74"/>
        <v>13</v>
      </c>
      <c r="T77" s="9">
        <f t="shared" si="75"/>
        <v>19980.2</v>
      </c>
      <c r="U77" s="9">
        <f t="shared" si="76"/>
        <v>17888.2</v>
      </c>
      <c r="V77" s="9">
        <f t="shared" si="77"/>
        <v>247.6</v>
      </c>
      <c r="W77" s="9">
        <f t="shared" si="78"/>
        <v>0</v>
      </c>
      <c r="X77" s="9">
        <f t="shared" si="79"/>
        <v>3220.4</v>
      </c>
      <c r="Y77" s="9">
        <f t="shared" si="80"/>
        <v>41349.4</v>
      </c>
      <c r="Z77" s="22">
        <f>Y77/Y86</f>
        <v>0.1138327364</v>
      </c>
    </row>
    <row r="78" ht="12.0" customHeight="1">
      <c r="A78" s="19" t="s">
        <v>17</v>
      </c>
      <c r="B78" s="20">
        <v>21.6</v>
      </c>
      <c r="C78" s="20">
        <v>16404.9</v>
      </c>
      <c r="D78" s="20">
        <v>2.1</v>
      </c>
      <c r="E78" s="20">
        <v>0.0</v>
      </c>
      <c r="F78" s="20">
        <v>734.6</v>
      </c>
      <c r="G78" s="20">
        <v>17163.2</v>
      </c>
      <c r="H78" s="9">
        <f>G78/G86</f>
        <v>0.0946183446</v>
      </c>
      <c r="J78" s="20">
        <v>0.0</v>
      </c>
      <c r="K78" s="20">
        <v>11740.0</v>
      </c>
      <c r="L78" s="20">
        <v>0.0</v>
      </c>
      <c r="M78" s="20">
        <v>1245.8</v>
      </c>
      <c r="N78" s="20">
        <v>0.0</v>
      </c>
      <c r="O78" s="20">
        <v>4946.5</v>
      </c>
      <c r="P78" s="20">
        <v>17932.3</v>
      </c>
      <c r="Q78" s="22">
        <f>P78/P86</f>
        <v>0.09860876642</v>
      </c>
      <c r="R78" s="42"/>
      <c r="S78" s="9">
        <f t="shared" si="74"/>
        <v>21.6</v>
      </c>
      <c r="T78" s="9">
        <f t="shared" si="75"/>
        <v>2.1</v>
      </c>
      <c r="U78" s="9">
        <f t="shared" si="76"/>
        <v>28144.9</v>
      </c>
      <c r="V78" s="9">
        <f t="shared" si="77"/>
        <v>1245.8</v>
      </c>
      <c r="W78" s="9">
        <f t="shared" si="78"/>
        <v>0</v>
      </c>
      <c r="X78" s="9">
        <f t="shared" si="79"/>
        <v>5681.1</v>
      </c>
      <c r="Y78" s="9">
        <f t="shared" si="80"/>
        <v>35095.5</v>
      </c>
      <c r="Z78" s="22">
        <f>Y78/Y86</f>
        <v>0.09661607666</v>
      </c>
    </row>
    <row r="79" ht="12.0" customHeight="1">
      <c r="A79" s="19" t="s">
        <v>18</v>
      </c>
      <c r="B79" s="20">
        <v>0.0</v>
      </c>
      <c r="C79" s="20">
        <v>17.4</v>
      </c>
      <c r="D79" s="20">
        <v>177.4</v>
      </c>
      <c r="E79" s="20">
        <v>0.0</v>
      </c>
      <c r="F79" s="20">
        <v>0.0</v>
      </c>
      <c r="G79" s="20">
        <v>194.7</v>
      </c>
      <c r="H79" s="9">
        <f>G79/G86</f>
        <v>0.001073354135</v>
      </c>
      <c r="J79" s="20">
        <v>0.0</v>
      </c>
      <c r="K79" s="20">
        <v>0.0</v>
      </c>
      <c r="L79" s="20">
        <v>0.0</v>
      </c>
      <c r="M79" s="20">
        <v>0.0</v>
      </c>
      <c r="N79" s="20">
        <v>0.0</v>
      </c>
      <c r="O79" s="20">
        <v>0.0</v>
      </c>
      <c r="P79" s="20">
        <v>0.0</v>
      </c>
      <c r="Q79" s="22">
        <f>P79/P86</f>
        <v>0</v>
      </c>
      <c r="R79" s="42"/>
      <c r="S79" s="9">
        <f t="shared" si="74"/>
        <v>0</v>
      </c>
      <c r="T79" s="9">
        <f t="shared" si="75"/>
        <v>177.4</v>
      </c>
      <c r="U79" s="9">
        <f t="shared" si="76"/>
        <v>17.4</v>
      </c>
      <c r="V79" s="9">
        <f t="shared" si="77"/>
        <v>0</v>
      </c>
      <c r="W79" s="9">
        <f t="shared" si="78"/>
        <v>0</v>
      </c>
      <c r="X79" s="9"/>
      <c r="Y79" s="9">
        <f t="shared" si="80"/>
        <v>194.8</v>
      </c>
      <c r="Z79" s="22">
        <f>Y79/Y86</f>
        <v>0.0005362742156</v>
      </c>
    </row>
    <row r="80" ht="12.0" customHeight="1">
      <c r="A80" s="19"/>
      <c r="B80" s="25"/>
      <c r="C80" s="25"/>
      <c r="D80" s="25"/>
      <c r="E80" s="25"/>
      <c r="F80" s="18"/>
      <c r="G80" s="25"/>
      <c r="H80" s="9"/>
      <c r="J80" s="25"/>
      <c r="K80" s="25"/>
      <c r="L80" s="25"/>
      <c r="M80" s="25"/>
      <c r="N80" s="20"/>
      <c r="O80" s="9"/>
      <c r="P80" s="25"/>
      <c r="Q80" s="22"/>
      <c r="R80" s="42"/>
      <c r="S80" s="9"/>
      <c r="T80" s="9"/>
      <c r="U80" s="9"/>
      <c r="V80" s="9"/>
      <c r="W80" s="9"/>
      <c r="X80" s="9"/>
      <c r="Y80" s="9"/>
      <c r="Z80" s="22"/>
    </row>
    <row r="81" ht="12.0" customHeight="1">
      <c r="A81" s="19" t="s">
        <v>19</v>
      </c>
      <c r="B81" s="20">
        <v>0.0</v>
      </c>
      <c r="C81" s="20">
        <v>237.3</v>
      </c>
      <c r="D81" s="20">
        <v>0.0</v>
      </c>
      <c r="E81" s="20">
        <v>0.0</v>
      </c>
      <c r="F81" s="20">
        <v>39.5</v>
      </c>
      <c r="G81" s="20">
        <v>276.8</v>
      </c>
      <c r="H81" s="9">
        <f>G81/G86</f>
        <v>0.001525960065</v>
      </c>
      <c r="J81" s="20">
        <v>0.0</v>
      </c>
      <c r="K81" s="20">
        <v>38.0</v>
      </c>
      <c r="L81" s="20">
        <v>0.0</v>
      </c>
      <c r="M81" s="20">
        <v>29.5</v>
      </c>
      <c r="N81" s="20">
        <v>0.0</v>
      </c>
      <c r="O81" s="20">
        <v>151.0</v>
      </c>
      <c r="P81" s="20">
        <v>218.5</v>
      </c>
      <c r="Q81" s="22">
        <f>P81/P86</f>
        <v>0.001201519909</v>
      </c>
      <c r="R81" s="42"/>
      <c r="S81" s="9">
        <f>B81+J81</f>
        <v>0</v>
      </c>
      <c r="T81" s="9">
        <f>D81+L81</f>
        <v>0</v>
      </c>
      <c r="U81" s="9">
        <f>C81+K81</f>
        <v>275.3</v>
      </c>
      <c r="V81" s="9">
        <f>E81+M81</f>
        <v>29.5</v>
      </c>
      <c r="W81" s="9">
        <f>N81</f>
        <v>0</v>
      </c>
      <c r="X81" s="9">
        <f>F81+O81</f>
        <v>190.5</v>
      </c>
      <c r="Y81" s="9">
        <f>SUM(S81:X81)</f>
        <v>495.3</v>
      </c>
      <c r="Z81" s="22">
        <f>Y81/Y86</f>
        <v>0.001363535005</v>
      </c>
    </row>
    <row r="82" ht="12.0" customHeight="1">
      <c r="A82" s="19"/>
      <c r="B82" s="25"/>
      <c r="C82" s="25"/>
      <c r="D82" s="25"/>
      <c r="E82" s="25"/>
      <c r="F82" s="18"/>
      <c r="G82" s="25"/>
      <c r="H82" s="9"/>
      <c r="J82" s="25"/>
      <c r="K82" s="25"/>
      <c r="L82" s="25"/>
      <c r="M82" s="25"/>
      <c r="N82" s="20"/>
      <c r="O82" s="9"/>
      <c r="P82" s="25"/>
      <c r="Q82" s="22"/>
      <c r="R82" s="42"/>
      <c r="S82" s="9"/>
      <c r="T82" s="9"/>
      <c r="U82" s="9"/>
      <c r="V82" s="9"/>
      <c r="W82" s="9"/>
      <c r="X82" s="9"/>
      <c r="Y82" s="9"/>
      <c r="Z82" s="22"/>
    </row>
    <row r="83" ht="12.0" customHeight="1">
      <c r="A83" s="19"/>
      <c r="B83" s="25"/>
      <c r="C83" s="25"/>
      <c r="D83" s="25"/>
      <c r="E83" s="25"/>
      <c r="F83" s="18"/>
      <c r="G83" s="25"/>
      <c r="H83" s="9"/>
      <c r="J83" s="25"/>
      <c r="K83" s="25"/>
      <c r="L83" s="25"/>
      <c r="M83" s="25"/>
      <c r="N83" s="20"/>
      <c r="O83" s="9"/>
      <c r="P83" s="25"/>
      <c r="Q83" s="22"/>
      <c r="R83" s="42"/>
      <c r="S83" s="9"/>
      <c r="T83" s="9"/>
      <c r="U83" s="9"/>
      <c r="V83" s="9"/>
      <c r="W83" s="9"/>
      <c r="X83" s="9"/>
      <c r="Y83" s="9"/>
      <c r="Z83" s="22"/>
    </row>
    <row r="84" ht="12.0" customHeight="1">
      <c r="A84" s="19" t="s">
        <v>20</v>
      </c>
      <c r="B84" s="20">
        <v>410.9</v>
      </c>
      <c r="C84" s="20">
        <v>228.5</v>
      </c>
      <c r="D84" s="20">
        <v>291.6</v>
      </c>
      <c r="E84" s="20">
        <v>0.0</v>
      </c>
      <c r="F84" s="20">
        <v>33.7</v>
      </c>
      <c r="G84" s="20">
        <v>964.6</v>
      </c>
      <c r="H84" s="9">
        <f>G84/G86</f>
        <v>0.005317706209</v>
      </c>
      <c r="J84" s="20">
        <v>58.1</v>
      </c>
      <c r="K84" s="20">
        <v>1179.2</v>
      </c>
      <c r="L84" s="20">
        <v>4121.4</v>
      </c>
      <c r="M84" s="20">
        <v>0.0</v>
      </c>
      <c r="N84" s="20">
        <v>0.0</v>
      </c>
      <c r="O84" s="20">
        <v>4442.0</v>
      </c>
      <c r="P84" s="20">
        <v>9800.8</v>
      </c>
      <c r="Q84" s="22">
        <f>P84/P86</f>
        <v>0.05389407928</v>
      </c>
      <c r="R84" s="42"/>
      <c r="S84" s="9">
        <f>B84+J84</f>
        <v>469</v>
      </c>
      <c r="T84" s="9">
        <f>D84+L84</f>
        <v>4413</v>
      </c>
      <c r="U84" s="9">
        <f>C84+K84</f>
        <v>1407.7</v>
      </c>
      <c r="V84" s="9">
        <f>E84+M84</f>
        <v>0</v>
      </c>
      <c r="W84" s="9">
        <f>N84</f>
        <v>0</v>
      </c>
      <c r="X84" s="9">
        <f>F84+O84</f>
        <v>4475.7</v>
      </c>
      <c r="Y84" s="9">
        <f>SUM(S84:X84)</f>
        <v>10765.4</v>
      </c>
      <c r="Z84" s="22">
        <f>Y84/Y86</f>
        <v>0.02963658337</v>
      </c>
    </row>
    <row r="85" ht="12.0" customHeight="1">
      <c r="A85" s="19"/>
      <c r="B85" s="49"/>
      <c r="C85" s="49"/>
      <c r="D85" s="49"/>
      <c r="E85" s="49"/>
      <c r="F85" s="18"/>
      <c r="G85" s="49"/>
      <c r="H85" s="9"/>
      <c r="J85" s="49"/>
      <c r="K85" s="49"/>
      <c r="L85" s="49"/>
      <c r="M85" s="49"/>
      <c r="N85" s="9"/>
      <c r="O85" s="9"/>
      <c r="P85" s="49"/>
      <c r="Q85" s="9"/>
      <c r="R85" s="42"/>
      <c r="S85" s="9"/>
      <c r="T85" s="9"/>
      <c r="U85" s="9"/>
      <c r="V85" s="9"/>
      <c r="W85" s="9"/>
      <c r="X85" s="9"/>
      <c r="Y85" s="9"/>
      <c r="Z85" s="9"/>
    </row>
    <row r="86" ht="12.0" customHeight="1">
      <c r="A86" s="26" t="s">
        <v>11</v>
      </c>
      <c r="B86" s="44">
        <v>126347.0</v>
      </c>
      <c r="C86" s="44">
        <v>30958.0</v>
      </c>
      <c r="D86" s="44">
        <v>18121.0</v>
      </c>
      <c r="E86" s="44">
        <v>0.0</v>
      </c>
      <c r="F86" s="44">
        <v>5968.0</v>
      </c>
      <c r="G86" s="44">
        <v>181394.0</v>
      </c>
      <c r="H86" s="27">
        <f>G86/G86</f>
        <v>1</v>
      </c>
      <c r="J86" s="44">
        <v>118947.0</v>
      </c>
      <c r="K86" s="44">
        <v>16834.0</v>
      </c>
      <c r="L86" s="44">
        <v>6519.0</v>
      </c>
      <c r="M86" s="44">
        <v>1523.0</v>
      </c>
      <c r="N86" s="28" t="s">
        <v>27</v>
      </c>
      <c r="O86" s="44">
        <v>38030.0</v>
      </c>
      <c r="P86" s="44">
        <v>181853.0</v>
      </c>
      <c r="Q86" s="28">
        <f>P86/P86</f>
        <v>1</v>
      </c>
      <c r="R86" s="27"/>
      <c r="S86" s="27">
        <f>B86+J86</f>
        <v>245294</v>
      </c>
      <c r="T86" s="27">
        <f>D86+L86</f>
        <v>24640</v>
      </c>
      <c r="U86" s="27">
        <f>C86+K86</f>
        <v>47792</v>
      </c>
      <c r="V86" s="27">
        <f>E86+M86</f>
        <v>1523</v>
      </c>
      <c r="W86" s="27" t="str">
        <f>N86</f>
        <v>?</v>
      </c>
      <c r="X86" s="27">
        <f>F86+O86</f>
        <v>43998</v>
      </c>
      <c r="Y86" s="27">
        <f>SUM(S86:X86)</f>
        <v>363247</v>
      </c>
      <c r="Z86" s="28">
        <f>Y86/Y86</f>
        <v>1</v>
      </c>
    </row>
    <row r="87" ht="12.0" customHeight="1">
      <c r="A87" s="26" t="s">
        <v>12</v>
      </c>
      <c r="B87" s="28">
        <f>B86/G86</f>
        <v>0.6965335127</v>
      </c>
      <c r="C87" s="28">
        <f>C86/G86</f>
        <v>0.1706671665</v>
      </c>
      <c r="D87" s="28">
        <f>D86/G86</f>
        <v>0.09989856335</v>
      </c>
      <c r="E87" s="28">
        <f>E86/G86</f>
        <v>0</v>
      </c>
      <c r="F87" s="28">
        <f>F86/G86</f>
        <v>0.03290075747</v>
      </c>
      <c r="G87" s="28">
        <f>G86/G86</f>
        <v>1</v>
      </c>
      <c r="H87" s="28"/>
      <c r="I87" s="28"/>
      <c r="J87" s="28">
        <f>J86/P86</f>
        <v>0.6540832431</v>
      </c>
      <c r="K87" s="28">
        <f>K86/P86</f>
        <v>0.09256927298</v>
      </c>
      <c r="L87" s="28">
        <f>L86/P86</f>
        <v>0.03584763518</v>
      </c>
      <c r="M87" s="28">
        <f>M86/P86</f>
        <v>0.008374896207</v>
      </c>
      <c r="N87" s="28" t="s">
        <v>27</v>
      </c>
      <c r="O87" s="28">
        <f>O86/P86</f>
        <v>0.2091249526</v>
      </c>
      <c r="P87" s="28">
        <f>P86/P86</f>
        <v>1</v>
      </c>
      <c r="Q87" s="28"/>
      <c r="R87" s="28"/>
      <c r="S87" s="28">
        <f>S86/Y86</f>
        <v>0.6752815577</v>
      </c>
      <c r="T87" s="28">
        <f>T86/Y86</f>
        <v>0.06783263179</v>
      </c>
      <c r="U87" s="28">
        <f>U86/Y86</f>
        <v>0.1315688774</v>
      </c>
      <c r="V87" s="28">
        <f>V86/Y86</f>
        <v>0.004192739376</v>
      </c>
      <c r="W87" s="28" t="s">
        <v>27</v>
      </c>
      <c r="X87" s="28">
        <f>X86/Y86</f>
        <v>0.1211241937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F88" si="81">SUM(B77:B84)</f>
        <v>445.5</v>
      </c>
      <c r="C88" s="9">
        <f t="shared" si="81"/>
        <v>30934.1</v>
      </c>
      <c r="D88" s="9">
        <f t="shared" si="81"/>
        <v>18092.7</v>
      </c>
      <c r="E88" s="9">
        <f t="shared" si="81"/>
        <v>0</v>
      </c>
      <c r="F88" s="9">
        <f t="shared" si="81"/>
        <v>1813.5</v>
      </c>
      <c r="G88" s="9">
        <f>SUM(G77:G81)+'2000'!G80+SUM('2000'!G82:G84)</f>
        <v>50688.1</v>
      </c>
      <c r="H88" s="9"/>
      <c r="I88" s="9"/>
      <c r="J88" s="9">
        <f t="shared" ref="J88:O88" si="82">SUM(J77:J84)</f>
        <v>58.1</v>
      </c>
      <c r="K88" s="9">
        <f t="shared" si="82"/>
        <v>16799.4</v>
      </c>
      <c r="L88" s="9">
        <f t="shared" si="82"/>
        <v>6480</v>
      </c>
      <c r="M88" s="9">
        <f t="shared" si="82"/>
        <v>1522.9</v>
      </c>
      <c r="N88" s="9">
        <f t="shared" si="82"/>
        <v>0</v>
      </c>
      <c r="O88" s="9">
        <f t="shared" si="82"/>
        <v>11754.2</v>
      </c>
      <c r="P88" s="9">
        <f>SUM(P77:P81)+'2000'!P80+SUM('2000'!P82:P84)</f>
        <v>28182.9</v>
      </c>
      <c r="Q88" s="9"/>
      <c r="R88" s="9"/>
      <c r="S88" s="9">
        <f t="shared" ref="S88:X88" si="83">SUM(S77:S84)</f>
        <v>503.6</v>
      </c>
      <c r="T88" s="9">
        <f t="shared" si="83"/>
        <v>24572.7</v>
      </c>
      <c r="U88" s="9">
        <f t="shared" si="83"/>
        <v>47733.5</v>
      </c>
      <c r="V88" s="9">
        <f t="shared" si="83"/>
        <v>1522.9</v>
      </c>
      <c r="W88" s="9">
        <f t="shared" si="83"/>
        <v>0</v>
      </c>
      <c r="X88" s="9">
        <f t="shared" si="83"/>
        <v>13567.7</v>
      </c>
      <c r="Y88" s="9">
        <f>SUM(Y77:Y81)+'2000'!Y80+SUM('2000'!Y82:Y84)</f>
        <v>78872</v>
      </c>
      <c r="Z88" s="9"/>
    </row>
    <row r="89" ht="12.0" customHeight="1">
      <c r="A89" s="29" t="s">
        <v>22</v>
      </c>
      <c r="B89" s="22">
        <f t="shared" ref="B89:D89" si="84">B88/B86</f>
        <v>0.003526003783</v>
      </c>
      <c r="C89" s="22">
        <f t="shared" si="84"/>
        <v>0.9992279863</v>
      </c>
      <c r="D89" s="22">
        <f t="shared" si="84"/>
        <v>0.998438276</v>
      </c>
      <c r="E89" s="30" t="s">
        <v>23</v>
      </c>
      <c r="F89" s="22">
        <f t="shared" ref="F89:G89" si="85">F88/F86</f>
        <v>0.3038706434</v>
      </c>
      <c r="G89" s="22">
        <f t="shared" si="85"/>
        <v>0.2794364753</v>
      </c>
      <c r="H89" s="22"/>
      <c r="I89" s="22"/>
      <c r="J89" s="22">
        <f t="shared" ref="J89:M89" si="86">J88/J86</f>
        <v>0.0004884528403</v>
      </c>
      <c r="K89" s="22">
        <f t="shared" si="86"/>
        <v>0.9979446359</v>
      </c>
      <c r="L89" s="22">
        <f t="shared" si="86"/>
        <v>0.9940174873</v>
      </c>
      <c r="M89" s="22">
        <f t="shared" si="86"/>
        <v>0.9999343401</v>
      </c>
      <c r="N89" s="22">
        <v>0.0</v>
      </c>
      <c r="O89" s="22">
        <f t="shared" ref="O89:P89" si="87">O88/O86</f>
        <v>0.3090770444</v>
      </c>
      <c r="P89" s="22">
        <f t="shared" si="87"/>
        <v>0.154976272</v>
      </c>
      <c r="Q89" s="22"/>
      <c r="R89" s="22"/>
      <c r="S89" s="22">
        <f t="shared" ref="S89:V89" si="88">S88/S86</f>
        <v>0.002053046548</v>
      </c>
      <c r="T89" s="22">
        <f t="shared" si="88"/>
        <v>0.9972686688</v>
      </c>
      <c r="U89" s="22">
        <f t="shared" si="88"/>
        <v>0.9987759458</v>
      </c>
      <c r="V89" s="22">
        <f t="shared" si="88"/>
        <v>0.9999343401</v>
      </c>
      <c r="W89" s="22">
        <v>0.0</v>
      </c>
      <c r="X89" s="22">
        <f t="shared" ref="X89:Y89" si="89">X88/X86</f>
        <v>0.308370835</v>
      </c>
      <c r="Y89" s="22">
        <f t="shared" si="89"/>
        <v>0.2171304925</v>
      </c>
      <c r="Z89" s="22"/>
    </row>
    <row r="90" ht="12.0" customHeight="1">
      <c r="A90" s="31" t="s">
        <v>24</v>
      </c>
      <c r="B90" s="32">
        <f>B88/G88</f>
        <v>0.008789045161</v>
      </c>
      <c r="C90" s="32">
        <f>C88/G88</f>
        <v>0.6102832815</v>
      </c>
      <c r="D90" s="32">
        <f>D88/G88</f>
        <v>0.3569417674</v>
      </c>
      <c r="E90" s="32">
        <f>E88/G88</f>
        <v>0</v>
      </c>
      <c r="F90" s="32">
        <f>F88/G88</f>
        <v>0.03577762828</v>
      </c>
      <c r="G90" s="32">
        <f>G88/G88</f>
        <v>1</v>
      </c>
      <c r="H90" s="32"/>
      <c r="I90" s="32"/>
      <c r="J90" s="32">
        <f>J88/P88</f>
        <v>0.002061533767</v>
      </c>
      <c r="K90" s="32">
        <f>K88/P88</f>
        <v>0.59608486</v>
      </c>
      <c r="L90" s="32">
        <f>L88/P88</f>
        <v>0.2299266577</v>
      </c>
      <c r="M90" s="32">
        <f>M88/P88</f>
        <v>0.0540363128</v>
      </c>
      <c r="N90" s="32">
        <v>0.0</v>
      </c>
      <c r="O90" s="32">
        <f>O88/P88</f>
        <v>0.4170685061</v>
      </c>
      <c r="P90" s="32">
        <f>P88/P88</f>
        <v>1</v>
      </c>
      <c r="Q90" s="32"/>
      <c r="R90" s="32"/>
      <c r="S90" s="32">
        <f>S88/Y88</f>
        <v>0.006385028908</v>
      </c>
      <c r="T90" s="32">
        <f>T88/Y88</f>
        <v>0.311551628</v>
      </c>
      <c r="U90" s="32">
        <f>U88/Y88</f>
        <v>0.6052020996</v>
      </c>
      <c r="V90" s="32">
        <f>V88/Y88</f>
        <v>0.01930849985</v>
      </c>
      <c r="W90" s="32">
        <v>0.0</v>
      </c>
      <c r="X90" s="32">
        <f>X88/Y88</f>
        <v>0.1720217568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9"/>
      <c r="P91" s="30"/>
      <c r="Q91" s="30"/>
      <c r="R91" s="30"/>
      <c r="S91" s="30"/>
      <c r="T91" s="30"/>
      <c r="U91" s="30"/>
      <c r="V91" s="30"/>
      <c r="W91" s="9"/>
      <c r="X91" s="9"/>
      <c r="Y91" s="30"/>
      <c r="Z91" s="30"/>
    </row>
    <row r="92" ht="12.0" customHeight="1">
      <c r="A92" s="9" t="s">
        <v>31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R92" s="4"/>
    </row>
    <row r="93" ht="12.0" customHeight="1">
      <c r="A93" s="9" t="s">
        <v>32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R93" s="4"/>
    </row>
    <row r="94" ht="12.0" customHeight="1">
      <c r="A94" s="33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R94" s="4"/>
    </row>
    <row r="95" ht="12.0" customHeight="1">
      <c r="A95" s="3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R95" s="4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R96" s="4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R97" s="4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R98" s="4"/>
    </row>
    <row r="99">
      <c r="A99" s="52" t="s">
        <v>33</v>
      </c>
      <c r="B99" s="53" t="s">
        <v>34</v>
      </c>
      <c r="R99" s="4"/>
    </row>
    <row r="100" ht="12.0" customHeight="1">
      <c r="R100" s="4"/>
    </row>
    <row r="101" ht="12.0" customHeight="1">
      <c r="R101" s="4"/>
    </row>
    <row r="102" ht="12.0" customHeight="1">
      <c r="G102" s="54"/>
      <c r="H102" s="55"/>
      <c r="R102" s="4"/>
    </row>
    <row r="103" ht="12.0" customHeight="1">
      <c r="G103" s="54"/>
      <c r="H103" s="55"/>
      <c r="R103" s="4"/>
    </row>
    <row r="104" ht="12.0" customHeight="1">
      <c r="G104" s="56"/>
      <c r="H104" s="57"/>
      <c r="R104" s="4"/>
    </row>
    <row r="105" ht="12.0" customHeight="1">
      <c r="G105" s="54"/>
      <c r="H105" s="55"/>
      <c r="R105" s="4"/>
    </row>
    <row r="106" ht="12.0" customHeight="1">
      <c r="G106" s="54"/>
      <c r="H106" s="58"/>
      <c r="R106" s="4"/>
    </row>
    <row r="107" ht="12.0" customHeight="1">
      <c r="G107" s="56"/>
      <c r="H107" s="59"/>
      <c r="R107" s="4"/>
    </row>
    <row r="108" ht="12.0" customHeight="1">
      <c r="G108" s="54"/>
      <c r="H108" s="55"/>
      <c r="R108" s="4"/>
    </row>
    <row r="109" ht="12.0" customHeight="1">
      <c r="G109" s="54"/>
      <c r="H109" s="55"/>
      <c r="R109" s="4"/>
    </row>
    <row r="110" ht="12.0" customHeight="1">
      <c r="G110" s="56"/>
      <c r="H110" s="57"/>
      <c r="R110" s="4"/>
    </row>
    <row r="111" ht="12.0" customHeight="1">
      <c r="G111" s="54"/>
      <c r="H111" s="55"/>
      <c r="R111" s="4"/>
    </row>
    <row r="112" ht="12.0" customHeight="1">
      <c r="G112" s="54"/>
      <c r="H112" s="55"/>
      <c r="R112" s="4"/>
    </row>
    <row r="113" ht="12.0" customHeight="1">
      <c r="G113" s="56"/>
      <c r="H113" s="57"/>
      <c r="R113" s="4"/>
    </row>
    <row r="114" ht="12.0" customHeight="1">
      <c r="G114" s="54"/>
      <c r="H114" s="55"/>
      <c r="R114" s="4"/>
    </row>
    <row r="115" ht="12.0" customHeight="1">
      <c r="G115" s="54"/>
      <c r="H115" s="55"/>
      <c r="R115" s="4"/>
    </row>
    <row r="116" ht="12.0" customHeight="1">
      <c r="G116" s="56"/>
      <c r="H116" s="57"/>
      <c r="R116" s="4"/>
    </row>
    <row r="117" ht="12.0" customHeight="1">
      <c r="G117" s="54"/>
      <c r="H117" s="55"/>
      <c r="R117" s="4"/>
    </row>
    <row r="118" ht="12.0" customHeight="1">
      <c r="G118" s="54"/>
      <c r="H118" s="55"/>
      <c r="R118" s="4"/>
    </row>
    <row r="119" ht="12.0" customHeight="1">
      <c r="G119" s="56"/>
      <c r="H119" s="57"/>
      <c r="R119" s="4"/>
    </row>
    <row r="120" ht="12.0" customHeight="1">
      <c r="R120" s="4"/>
    </row>
    <row r="121" ht="12.0" customHeight="1">
      <c r="G121" s="52"/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 t="s">
        <v>104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97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1">
        <v>39083.0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99</v>
      </c>
      <c r="K6" s="11"/>
      <c r="L6" s="11"/>
      <c r="M6" s="11"/>
      <c r="N6" s="11"/>
      <c r="O6" s="11"/>
      <c r="P6" s="11"/>
      <c r="Q6" s="13"/>
      <c r="R6" s="9"/>
      <c r="S6" s="10" t="s">
        <v>100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10726.0</v>
      </c>
      <c r="C9" s="9">
        <v>15.0</v>
      </c>
      <c r="D9" s="9">
        <v>43.0</v>
      </c>
      <c r="E9" s="9">
        <v>322.0</v>
      </c>
      <c r="F9" s="18" t="s">
        <v>23</v>
      </c>
      <c r="G9" s="9">
        <f t="shared" ref="G9:G17" si="3">SUM(B9:F9)</f>
        <v>11106</v>
      </c>
      <c r="H9" s="22">
        <f>G9/G19</f>
        <v>0.6397096941</v>
      </c>
      <c r="I9" s="9"/>
      <c r="J9" s="9">
        <v>2112.0</v>
      </c>
      <c r="K9" s="9">
        <v>40.0</v>
      </c>
      <c r="L9" s="9">
        <v>53.0</v>
      </c>
      <c r="M9" s="9">
        <v>551.0</v>
      </c>
      <c r="N9" s="9">
        <v>10.0</v>
      </c>
      <c r="O9" s="9">
        <v>28.0</v>
      </c>
      <c r="P9" s="9">
        <f t="shared" ref="P9:P17" si="4">SUM(J9:O9)</f>
        <v>2794</v>
      </c>
      <c r="Q9" s="22">
        <f>P9/P19</f>
        <v>0.8222483814</v>
      </c>
      <c r="R9" s="9"/>
      <c r="S9" s="9">
        <f t="shared" ref="S9:V9" si="1">B9+J9</f>
        <v>12838</v>
      </c>
      <c r="T9" s="9">
        <f t="shared" si="1"/>
        <v>55</v>
      </c>
      <c r="U9" s="9">
        <f t="shared" si="1"/>
        <v>96</v>
      </c>
      <c r="V9" s="9">
        <f t="shared" si="1"/>
        <v>873</v>
      </c>
      <c r="W9" s="9">
        <f t="shared" ref="W9:X9" si="2">N9</f>
        <v>10</v>
      </c>
      <c r="X9" s="9">
        <f t="shared" si="2"/>
        <v>28</v>
      </c>
      <c r="Y9" s="9">
        <f t="shared" ref="Y9:Y17" si="7">SUM(S9:X9)</f>
        <v>13900</v>
      </c>
      <c r="Z9" s="22">
        <f>Y9/Y19</f>
        <v>0.6695890939</v>
      </c>
    </row>
    <row r="10" ht="12.0" customHeight="1">
      <c r="A10" s="19" t="s">
        <v>16</v>
      </c>
      <c r="B10" s="9">
        <v>0.0</v>
      </c>
      <c r="C10" s="9">
        <v>1956.0</v>
      </c>
      <c r="D10" s="9">
        <v>2446.0</v>
      </c>
      <c r="E10" s="9">
        <v>39.0</v>
      </c>
      <c r="F10" s="18" t="s">
        <v>23</v>
      </c>
      <c r="G10" s="9">
        <f t="shared" si="3"/>
        <v>4441</v>
      </c>
      <c r="H10" s="22">
        <f>G10/G19</f>
        <v>0.2558032371</v>
      </c>
      <c r="I10" s="9"/>
      <c r="J10" s="9">
        <v>0.0</v>
      </c>
      <c r="K10" s="9">
        <v>137.0</v>
      </c>
      <c r="L10" s="9">
        <v>53.0</v>
      </c>
      <c r="M10" s="9">
        <v>11.0</v>
      </c>
      <c r="N10" s="9">
        <v>0.0</v>
      </c>
      <c r="O10" s="9">
        <v>4.0</v>
      </c>
      <c r="P10" s="9">
        <f t="shared" si="4"/>
        <v>205</v>
      </c>
      <c r="Q10" s="22">
        <f>P10/P19</f>
        <v>0.06032960565</v>
      </c>
      <c r="R10" s="9"/>
      <c r="S10" s="9">
        <f t="shared" ref="S10:V10" si="5">B10+J10</f>
        <v>0</v>
      </c>
      <c r="T10" s="9">
        <f t="shared" si="5"/>
        <v>2093</v>
      </c>
      <c r="U10" s="9">
        <f t="shared" si="5"/>
        <v>2499</v>
      </c>
      <c r="V10" s="9">
        <f t="shared" si="5"/>
        <v>50</v>
      </c>
      <c r="W10" s="9">
        <f t="shared" ref="W10:X10" si="6">N10</f>
        <v>0</v>
      </c>
      <c r="X10" s="9">
        <f t="shared" si="6"/>
        <v>4</v>
      </c>
      <c r="Y10" s="9">
        <f t="shared" si="7"/>
        <v>4646</v>
      </c>
      <c r="Z10" s="22">
        <f>Y10/Y19</f>
        <v>0.2238065417</v>
      </c>
    </row>
    <row r="11" ht="12.0" customHeight="1">
      <c r="A11" s="19" t="s">
        <v>17</v>
      </c>
      <c r="B11" s="9">
        <v>0.0</v>
      </c>
      <c r="C11" s="9">
        <v>1696.0</v>
      </c>
      <c r="D11" s="9">
        <v>0.0</v>
      </c>
      <c r="E11" s="9">
        <v>0.0</v>
      </c>
      <c r="F11" s="18" t="s">
        <v>23</v>
      </c>
      <c r="G11" s="9">
        <f t="shared" si="3"/>
        <v>1696</v>
      </c>
      <c r="H11" s="22">
        <f>G11/G19</f>
        <v>0.09769022522</v>
      </c>
      <c r="I11" s="9"/>
      <c r="J11" s="9">
        <v>0.0</v>
      </c>
      <c r="K11" s="9">
        <v>341.0</v>
      </c>
      <c r="L11" s="9">
        <v>0.0</v>
      </c>
      <c r="M11" s="9">
        <v>1.0</v>
      </c>
      <c r="N11" s="9">
        <v>0.0</v>
      </c>
      <c r="O11" s="9">
        <v>1.0</v>
      </c>
      <c r="P11" s="9">
        <f t="shared" si="4"/>
        <v>343</v>
      </c>
      <c r="Q11" s="22">
        <f>P11/P19</f>
        <v>0.1009417304</v>
      </c>
      <c r="R11" s="9"/>
      <c r="S11" s="9">
        <f t="shared" ref="S11:V11" si="8">B11+J11</f>
        <v>0</v>
      </c>
      <c r="T11" s="9">
        <f t="shared" si="8"/>
        <v>2037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1</v>
      </c>
      <c r="Y11" s="9">
        <f t="shared" si="7"/>
        <v>2039</v>
      </c>
      <c r="Z11" s="22">
        <f>Y11/Y19</f>
        <v>0.09822245773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0.001497609585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0.001252468809</v>
      </c>
    </row>
    <row r="13" ht="12.0" customHeight="1">
      <c r="A13" s="19" t="s">
        <v>63</v>
      </c>
      <c r="B13" s="9">
        <v>0.0</v>
      </c>
      <c r="C13" s="9">
        <v>28.0</v>
      </c>
      <c r="D13" s="9">
        <v>29.0</v>
      </c>
      <c r="E13" s="9">
        <v>1.0</v>
      </c>
      <c r="F13" s="18" t="s">
        <v>23</v>
      </c>
      <c r="G13" s="9">
        <f t="shared" si="3"/>
        <v>58</v>
      </c>
      <c r="H13" s="22">
        <f>G13/G19</f>
        <v>0.003340821381</v>
      </c>
      <c r="I13" s="9"/>
      <c r="J13" s="9">
        <v>0.0</v>
      </c>
      <c r="K13" s="9">
        <v>22.0</v>
      </c>
      <c r="L13" s="9">
        <v>7.0</v>
      </c>
      <c r="M13" s="9">
        <v>1.0</v>
      </c>
      <c r="N13" s="9">
        <v>0.0</v>
      </c>
      <c r="O13" s="9">
        <v>12.0</v>
      </c>
      <c r="P13" s="9">
        <f t="shared" si="4"/>
        <v>42</v>
      </c>
      <c r="Q13" s="22">
        <f>P13/P19</f>
        <v>0.01236021189</v>
      </c>
      <c r="R13" s="9"/>
      <c r="S13" s="9">
        <f t="shared" ref="S13:V13" si="12">B13+J13</f>
        <v>0</v>
      </c>
      <c r="T13" s="9">
        <f t="shared" si="12"/>
        <v>50</v>
      </c>
      <c r="U13" s="9">
        <f t="shared" si="12"/>
        <v>36</v>
      </c>
      <c r="V13" s="9">
        <f t="shared" si="12"/>
        <v>2</v>
      </c>
      <c r="W13" s="9">
        <f t="shared" ref="W13:X13" si="13">N13</f>
        <v>0</v>
      </c>
      <c r="X13" s="9">
        <f t="shared" si="13"/>
        <v>12</v>
      </c>
      <c r="Y13" s="9">
        <f t="shared" si="7"/>
        <v>100</v>
      </c>
      <c r="Z13" s="22">
        <f>Y13/Y19</f>
        <v>0.004817187726</v>
      </c>
    </row>
    <row r="14" ht="12.0" customHeight="1">
      <c r="A14" s="19" t="s">
        <v>19</v>
      </c>
      <c r="B14" s="9">
        <v>0.0</v>
      </c>
      <c r="C14" s="9">
        <v>28.0</v>
      </c>
      <c r="D14" s="9">
        <v>0.0</v>
      </c>
      <c r="E14" s="9">
        <v>0.0</v>
      </c>
      <c r="F14" s="18" t="s">
        <v>23</v>
      </c>
      <c r="G14" s="9">
        <f t="shared" si="3"/>
        <v>28</v>
      </c>
      <c r="H14" s="22">
        <f>G14/G19</f>
        <v>0.001612810322</v>
      </c>
      <c r="I14" s="9"/>
      <c r="J14" s="9">
        <v>0.0</v>
      </c>
      <c r="K14" s="9">
        <v>9.0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9</v>
      </c>
      <c r="Q14" s="22">
        <f>P14/P19</f>
        <v>0.002648616833</v>
      </c>
      <c r="R14" s="9"/>
      <c r="S14" s="9">
        <f t="shared" ref="S14:V14" si="14">B14+J14</f>
        <v>0</v>
      </c>
      <c r="T14" s="9">
        <f t="shared" si="14"/>
        <v>37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37</v>
      </c>
      <c r="Z14" s="22">
        <f>Y14/Y19</f>
        <v>0.001782359459</v>
      </c>
    </row>
    <row r="15" ht="12.0" customHeight="1">
      <c r="A15" s="19" t="s">
        <v>64</v>
      </c>
      <c r="B15" s="9">
        <v>0.0</v>
      </c>
      <c r="C15" s="9">
        <v>4.0</v>
      </c>
      <c r="D15" s="9">
        <v>0.0</v>
      </c>
      <c r="E15" s="9">
        <v>0.0</v>
      </c>
      <c r="F15" s="18" t="s">
        <v>23</v>
      </c>
      <c r="G15" s="9">
        <f t="shared" si="3"/>
        <v>4</v>
      </c>
      <c r="H15" s="22">
        <f>G15/G19</f>
        <v>0.0002304014746</v>
      </c>
      <c r="I15" s="9"/>
      <c r="J15" s="9">
        <v>0.0</v>
      </c>
      <c r="K15" s="9">
        <v>3.0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3</v>
      </c>
      <c r="Q15" s="22">
        <f>P15/P19</f>
        <v>0.0008828722778</v>
      </c>
      <c r="R15" s="9"/>
      <c r="S15" s="9">
        <f t="shared" ref="S15:V15" si="16">B15+J15</f>
        <v>0</v>
      </c>
      <c r="T15" s="9">
        <f t="shared" si="16"/>
        <v>7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7</v>
      </c>
      <c r="Z15" s="22">
        <f>Y15/Y19</f>
        <v>0.0003372031408</v>
      </c>
    </row>
    <row r="16" ht="12.0" customHeight="1">
      <c r="A16" s="19" t="s">
        <v>65</v>
      </c>
      <c r="B16" s="9">
        <v>0.0</v>
      </c>
      <c r="C16" s="9">
        <v>1.0</v>
      </c>
      <c r="D16" s="9">
        <v>0.0</v>
      </c>
      <c r="E16" s="9">
        <v>0.0</v>
      </c>
      <c r="F16" s="18" t="s">
        <v>23</v>
      </c>
      <c r="G16" s="9">
        <f t="shared" si="3"/>
        <v>1</v>
      </c>
      <c r="H16" s="22">
        <f>G16/G19</f>
        <v>0.00005760036864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0.0002942907593</v>
      </c>
      <c r="R16" s="9"/>
      <c r="S16" s="9">
        <f t="shared" ref="S16:V16" si="18">B16+J16</f>
        <v>0</v>
      </c>
      <c r="T16" s="9">
        <f t="shared" si="18"/>
        <v>2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2</v>
      </c>
      <c r="Z16" s="22">
        <f>Y16/Y19</f>
        <v>0.00009634375452</v>
      </c>
    </row>
    <row r="17" ht="12.0" customHeight="1">
      <c r="A17" s="19" t="s">
        <v>66</v>
      </c>
      <c r="B17" s="9">
        <v>0.0</v>
      </c>
      <c r="C17" s="9">
        <v>1.0</v>
      </c>
      <c r="D17" s="9">
        <v>0.0</v>
      </c>
      <c r="E17" s="9">
        <v>0.0</v>
      </c>
      <c r="F17" s="18" t="s">
        <v>23</v>
      </c>
      <c r="G17" s="9">
        <f t="shared" si="3"/>
        <v>1</v>
      </c>
      <c r="H17" s="22">
        <f>G17/G19</f>
        <v>0.00005760036864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0.0</v>
      </c>
      <c r="P17" s="9">
        <f t="shared" si="4"/>
        <v>1</v>
      </c>
      <c r="Q17" s="22">
        <f>P17/P19</f>
        <v>0.0002942907593</v>
      </c>
      <c r="R17" s="9"/>
      <c r="S17" s="9">
        <f t="shared" ref="S17:V17" si="20">B17+J17</f>
        <v>0</v>
      </c>
      <c r="T17" s="9">
        <f t="shared" si="20"/>
        <v>2</v>
      </c>
      <c r="U17" s="9">
        <f t="shared" si="20"/>
        <v>0</v>
      </c>
      <c r="V17" s="9">
        <f t="shared" si="20"/>
        <v>0</v>
      </c>
      <c r="W17" s="9">
        <f t="shared" ref="W17:X17" si="21">N17</f>
        <v>0</v>
      </c>
      <c r="X17" s="9">
        <f t="shared" si="21"/>
        <v>0</v>
      </c>
      <c r="Y17" s="9">
        <f t="shared" si="7"/>
        <v>2</v>
      </c>
      <c r="Z17" s="22">
        <f>Y17/Y19</f>
        <v>0.00009634375452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2">SUM(B9:B17)</f>
        <v>10726</v>
      </c>
      <c r="C19" s="27">
        <f t="shared" si="22"/>
        <v>3731</v>
      </c>
      <c r="D19" s="27">
        <f t="shared" si="22"/>
        <v>2542</v>
      </c>
      <c r="E19" s="27">
        <f t="shared" si="22"/>
        <v>362</v>
      </c>
      <c r="F19" s="47" t="s">
        <v>23</v>
      </c>
      <c r="G19" s="27">
        <f>SUM(B19:F19)</f>
        <v>17361</v>
      </c>
      <c r="H19" s="28">
        <f>G19/G19</f>
        <v>1</v>
      </c>
      <c r="I19" s="27"/>
      <c r="J19" s="27">
        <f t="shared" ref="J19:O19" si="23">SUM(J9:J17)</f>
        <v>2112</v>
      </c>
      <c r="K19" s="27">
        <f t="shared" si="23"/>
        <v>554</v>
      </c>
      <c r="L19" s="27">
        <f t="shared" si="23"/>
        <v>113</v>
      </c>
      <c r="M19" s="27">
        <f t="shared" si="23"/>
        <v>564</v>
      </c>
      <c r="N19" s="27">
        <f t="shared" si="23"/>
        <v>10</v>
      </c>
      <c r="O19" s="27">
        <f t="shared" si="23"/>
        <v>45</v>
      </c>
      <c r="P19" s="27">
        <f>SUM(J19:O19)</f>
        <v>3398</v>
      </c>
      <c r="Q19" s="28">
        <f>P19/P19</f>
        <v>1</v>
      </c>
      <c r="R19" s="27"/>
      <c r="S19" s="27">
        <f t="shared" ref="S19:V19" si="24">B19+J19</f>
        <v>12838</v>
      </c>
      <c r="T19" s="27">
        <f t="shared" si="24"/>
        <v>4285</v>
      </c>
      <c r="U19" s="27">
        <f t="shared" si="24"/>
        <v>2655</v>
      </c>
      <c r="V19" s="27">
        <f t="shared" si="24"/>
        <v>926</v>
      </c>
      <c r="W19" s="27">
        <f t="shared" ref="W19:X19" si="25">N19</f>
        <v>10</v>
      </c>
      <c r="X19" s="27">
        <f t="shared" si="25"/>
        <v>45</v>
      </c>
      <c r="Y19" s="27">
        <f>SUM(S19:X19)</f>
        <v>20759</v>
      </c>
      <c r="Z19" s="28">
        <f>Y19/Y19</f>
        <v>1</v>
      </c>
    </row>
    <row r="20" ht="12.0" customHeight="1">
      <c r="A20" s="26" t="s">
        <v>12</v>
      </c>
      <c r="B20" s="28">
        <f>B19/G19</f>
        <v>0.6178215541</v>
      </c>
      <c r="C20" s="28">
        <f>C19/G19</f>
        <v>0.2149069754</v>
      </c>
      <c r="D20" s="28">
        <f>D19/G19</f>
        <v>0.1464201371</v>
      </c>
      <c r="E20" s="28">
        <f>E19/G19</f>
        <v>0.02085133345</v>
      </c>
      <c r="F20" s="47" t="s">
        <v>23</v>
      </c>
      <c r="G20" s="28">
        <f>G19/G19</f>
        <v>1</v>
      </c>
      <c r="H20" s="28"/>
      <c r="I20" s="28"/>
      <c r="J20" s="28">
        <f>J19/P19</f>
        <v>0.6215420836</v>
      </c>
      <c r="K20" s="28">
        <f>K19/P19</f>
        <v>0.1630370806</v>
      </c>
      <c r="L20" s="28">
        <f>L19/P19</f>
        <v>0.0332548558</v>
      </c>
      <c r="M20" s="28">
        <f>M19/P19</f>
        <v>0.1659799882</v>
      </c>
      <c r="N20" s="28">
        <f>N19/P19</f>
        <v>0.002942907593</v>
      </c>
      <c r="O20" s="28">
        <f>O19/P19</f>
        <v>0.01324308417</v>
      </c>
      <c r="P20" s="28">
        <f>P19/P19</f>
        <v>1</v>
      </c>
      <c r="Q20" s="28"/>
      <c r="R20" s="28"/>
      <c r="S20" s="28">
        <f>S19/Y19</f>
        <v>0.6184305602</v>
      </c>
      <c r="T20" s="28">
        <f>T19/Y19</f>
        <v>0.2064164941</v>
      </c>
      <c r="U20" s="28">
        <f>U19/Y19</f>
        <v>0.1278963341</v>
      </c>
      <c r="V20" s="28">
        <f>V19/Y19</f>
        <v>0.04460715834</v>
      </c>
      <c r="W20" s="28">
        <f>W19/Y19</f>
        <v>0.0004817187726</v>
      </c>
      <c r="X20" s="28">
        <f>X19/Y19</f>
        <v>0.002167734477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6">SUM(B10:B17)</f>
        <v>0</v>
      </c>
      <c r="C21" s="9">
        <f t="shared" si="26"/>
        <v>3716</v>
      </c>
      <c r="D21" s="9">
        <f t="shared" si="26"/>
        <v>2499</v>
      </c>
      <c r="E21" s="9">
        <f t="shared" si="26"/>
        <v>40</v>
      </c>
      <c r="F21" s="18" t="s">
        <v>23</v>
      </c>
      <c r="G21" s="9">
        <f>SUM(G10:G17)</f>
        <v>6255</v>
      </c>
      <c r="H21" s="9"/>
      <c r="I21" s="9"/>
      <c r="J21" s="9">
        <f t="shared" ref="J21:P21" si="27">SUM(J10:J17)</f>
        <v>0</v>
      </c>
      <c r="K21" s="9">
        <f t="shared" si="27"/>
        <v>514</v>
      </c>
      <c r="L21" s="9">
        <f t="shared" si="27"/>
        <v>60</v>
      </c>
      <c r="M21" s="9">
        <f t="shared" si="27"/>
        <v>13</v>
      </c>
      <c r="N21" s="9">
        <f t="shared" si="27"/>
        <v>0</v>
      </c>
      <c r="O21" s="9">
        <f t="shared" si="27"/>
        <v>17</v>
      </c>
      <c r="P21" s="9">
        <f t="shared" si="27"/>
        <v>604</v>
      </c>
      <c r="Q21" s="9"/>
      <c r="R21" s="9"/>
      <c r="S21" s="9">
        <f t="shared" ref="S21:Y21" si="28">SUM(S10:S17)</f>
        <v>0</v>
      </c>
      <c r="T21" s="9">
        <f t="shared" si="28"/>
        <v>4230</v>
      </c>
      <c r="U21" s="9">
        <f t="shared" si="28"/>
        <v>2559</v>
      </c>
      <c r="V21" s="9">
        <f t="shared" si="28"/>
        <v>53</v>
      </c>
      <c r="W21" s="9">
        <f t="shared" si="28"/>
        <v>0</v>
      </c>
      <c r="X21" s="9">
        <f t="shared" si="28"/>
        <v>17</v>
      </c>
      <c r="Y21" s="9">
        <f t="shared" si="28"/>
        <v>6859</v>
      </c>
      <c r="Z21" s="9"/>
    </row>
    <row r="22" ht="12.0" customHeight="1">
      <c r="A22" s="29" t="s">
        <v>22</v>
      </c>
      <c r="B22" s="22">
        <f t="shared" ref="B22:E22" si="29">B21/B19</f>
        <v>0</v>
      </c>
      <c r="C22" s="22">
        <f t="shared" si="29"/>
        <v>0.9959796301</v>
      </c>
      <c r="D22" s="22">
        <f t="shared" si="29"/>
        <v>0.9830841857</v>
      </c>
      <c r="E22" s="22">
        <f t="shared" si="29"/>
        <v>0.1104972376</v>
      </c>
      <c r="F22" s="18" t="s">
        <v>23</v>
      </c>
      <c r="G22" s="22">
        <f>G21/G19</f>
        <v>0.3602903059</v>
      </c>
      <c r="H22" s="22"/>
      <c r="I22" s="22"/>
      <c r="J22" s="22">
        <f t="shared" ref="J22:P22" si="30">J21/J19</f>
        <v>0</v>
      </c>
      <c r="K22" s="22">
        <f t="shared" si="30"/>
        <v>0.9277978339</v>
      </c>
      <c r="L22" s="22">
        <f t="shared" si="30"/>
        <v>0.5309734513</v>
      </c>
      <c r="M22" s="22">
        <f t="shared" si="30"/>
        <v>0.02304964539</v>
      </c>
      <c r="N22" s="22">
        <f t="shared" si="30"/>
        <v>0</v>
      </c>
      <c r="O22" s="22">
        <f t="shared" si="30"/>
        <v>0.3777777778</v>
      </c>
      <c r="P22" s="22">
        <f t="shared" si="30"/>
        <v>0.1777516186</v>
      </c>
      <c r="Q22" s="22"/>
      <c r="R22" s="22"/>
      <c r="S22" s="22">
        <f t="shared" ref="S22:Y22" si="31">S21/S19</f>
        <v>0</v>
      </c>
      <c r="T22" s="22">
        <f t="shared" si="31"/>
        <v>0.9871645274</v>
      </c>
      <c r="U22" s="22">
        <f t="shared" si="31"/>
        <v>0.9638418079</v>
      </c>
      <c r="V22" s="22">
        <f t="shared" si="31"/>
        <v>0.05723542117</v>
      </c>
      <c r="W22" s="22">
        <f t="shared" si="31"/>
        <v>0</v>
      </c>
      <c r="X22" s="22">
        <f t="shared" si="31"/>
        <v>0.3777777778</v>
      </c>
      <c r="Y22" s="22">
        <f t="shared" si="31"/>
        <v>0.3304109061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0.5940847322</v>
      </c>
      <c r="D23" s="32">
        <f>D21/G21</f>
        <v>0.3995203837</v>
      </c>
      <c r="E23" s="32">
        <f>E21/G21</f>
        <v>0.006394884093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0.8509933775</v>
      </c>
      <c r="L23" s="32">
        <f>L21/P21</f>
        <v>0.09933774834</v>
      </c>
      <c r="M23" s="32">
        <f>M21/P21</f>
        <v>0.02152317881</v>
      </c>
      <c r="N23" s="32">
        <f>N21/P21</f>
        <v>0</v>
      </c>
      <c r="O23" s="32">
        <f>O21/P21</f>
        <v>0.02814569536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0.6167079749</v>
      </c>
      <c r="U23" s="32">
        <f>U21/Y21</f>
        <v>0.3730864558</v>
      </c>
      <c r="V23" s="32">
        <f>V21/Y21</f>
        <v>0.007727073917</v>
      </c>
      <c r="W23" s="32">
        <f>W21/Y21</f>
        <v>0</v>
      </c>
      <c r="X23" s="32">
        <f>X21/Y21</f>
        <v>0.002478495407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 t="s">
        <v>106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107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76" t="s">
        <v>116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84</v>
      </c>
      <c r="C31" s="11"/>
      <c r="D31" s="11"/>
      <c r="E31" s="11"/>
      <c r="F31" s="11"/>
      <c r="G31" s="11"/>
      <c r="H31" s="12"/>
      <c r="I31" s="9"/>
      <c r="J31" s="10" t="s">
        <v>108</v>
      </c>
      <c r="K31" s="11"/>
      <c r="L31" s="11"/>
      <c r="M31" s="11"/>
      <c r="N31" s="11"/>
      <c r="O31" s="11"/>
      <c r="P31" s="11"/>
      <c r="Q31" s="13"/>
      <c r="R31" s="9"/>
      <c r="S31" s="10" t="s">
        <v>100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2799440.0</v>
      </c>
      <c r="C34" s="9">
        <v>2470.0</v>
      </c>
      <c r="D34" s="9">
        <v>8400.0</v>
      </c>
      <c r="E34" s="9">
        <v>99210.0</v>
      </c>
      <c r="F34" s="18" t="s">
        <v>23</v>
      </c>
      <c r="G34" s="9">
        <v>2909510.0</v>
      </c>
      <c r="H34" s="22">
        <f>G34/G44</f>
        <v>0.7083098002</v>
      </c>
      <c r="I34" s="42"/>
      <c r="J34" s="9">
        <v>2023450.0</v>
      </c>
      <c r="K34" s="9">
        <v>39960.0</v>
      </c>
      <c r="L34" s="9">
        <v>64610.0</v>
      </c>
      <c r="M34" s="9">
        <v>614590.0</v>
      </c>
      <c r="N34" s="9" t="s">
        <v>27</v>
      </c>
      <c r="O34" s="9" t="s">
        <v>27</v>
      </c>
      <c r="P34" s="9">
        <v>2742600.0</v>
      </c>
      <c r="Q34" s="22">
        <f>P34/P44</f>
        <v>0.8391030721</v>
      </c>
      <c r="R34" s="42"/>
      <c r="S34" s="9">
        <f t="shared" ref="S34:V34" si="32">B34+J34</f>
        <v>4822890</v>
      </c>
      <c r="T34" s="9">
        <f t="shared" si="32"/>
        <v>42430</v>
      </c>
      <c r="U34" s="9">
        <f t="shared" si="32"/>
        <v>73010</v>
      </c>
      <c r="V34" s="9">
        <f t="shared" si="32"/>
        <v>713800</v>
      </c>
      <c r="W34" s="9" t="str">
        <f t="shared" ref="W34:X34" si="33">N34</f>
        <v>?</v>
      </c>
      <c r="X34" s="9" t="str">
        <f t="shared" si="33"/>
        <v>?</v>
      </c>
      <c r="Y34" s="9">
        <f t="shared" ref="Y34:Y42" si="36">SUM(S34:X34)</f>
        <v>5652130</v>
      </c>
      <c r="Z34" s="22">
        <f>Y34/Y44</f>
        <v>0.7662689445</v>
      </c>
    </row>
    <row r="35" ht="12.0" customHeight="1">
      <c r="A35" s="19" t="s">
        <v>16</v>
      </c>
      <c r="B35" s="9">
        <v>0.0</v>
      </c>
      <c r="C35" s="9">
        <v>361960.0</v>
      </c>
      <c r="D35" s="9">
        <v>396520.0</v>
      </c>
      <c r="E35" s="9">
        <v>8840.0</v>
      </c>
      <c r="F35" s="18" t="s">
        <v>23</v>
      </c>
      <c r="G35" s="9">
        <v>767320.0</v>
      </c>
      <c r="H35" s="22">
        <f>G35/G44</f>
        <v>0.1868013088</v>
      </c>
      <c r="I35" s="42"/>
      <c r="J35" s="9">
        <v>0.0</v>
      </c>
      <c r="K35" s="9">
        <v>120100.0</v>
      </c>
      <c r="L35" s="9">
        <v>40830.0</v>
      </c>
      <c r="M35" s="9">
        <v>11190.0</v>
      </c>
      <c r="N35" s="9">
        <v>0.0</v>
      </c>
      <c r="O35" s="9" t="s">
        <v>27</v>
      </c>
      <c r="P35" s="9">
        <v>172110.0</v>
      </c>
      <c r="Q35" s="22">
        <f>P35/P44</f>
        <v>0.0526573433</v>
      </c>
      <c r="R35" s="42"/>
      <c r="S35" s="9">
        <f t="shared" ref="S35:V35" si="34">B35+J35</f>
        <v>0</v>
      </c>
      <c r="T35" s="9">
        <f t="shared" si="34"/>
        <v>482060</v>
      </c>
      <c r="U35" s="9">
        <f t="shared" si="34"/>
        <v>437350</v>
      </c>
      <c r="V35" s="9">
        <f t="shared" si="34"/>
        <v>20030</v>
      </c>
      <c r="W35" s="9">
        <f t="shared" ref="W35:X35" si="35">N35</f>
        <v>0</v>
      </c>
      <c r="X35" s="9" t="str">
        <f t="shared" si="35"/>
        <v>?</v>
      </c>
      <c r="Y35" s="9">
        <f t="shared" si="36"/>
        <v>939440</v>
      </c>
      <c r="Z35" s="22">
        <f>Y35/Y44</f>
        <v>0.1273614898</v>
      </c>
    </row>
    <row r="36" ht="12.0" customHeight="1">
      <c r="A36" s="19" t="s">
        <v>17</v>
      </c>
      <c r="B36" s="9">
        <v>0.0</v>
      </c>
      <c r="C36" s="9">
        <v>404350.0</v>
      </c>
      <c r="D36" s="9">
        <v>0.0</v>
      </c>
      <c r="E36" s="9">
        <v>0.0</v>
      </c>
      <c r="F36" s="18" t="s">
        <v>23</v>
      </c>
      <c r="G36" s="9">
        <v>404350.0</v>
      </c>
      <c r="H36" s="22">
        <f>G36/G44</f>
        <v>0.09843756086</v>
      </c>
      <c r="I36" s="42"/>
      <c r="J36" s="9">
        <v>0.0</v>
      </c>
      <c r="K36" s="9">
        <v>316600.0</v>
      </c>
      <c r="L36" s="9">
        <v>0.0</v>
      </c>
      <c r="M36" s="9">
        <v>1290.0</v>
      </c>
      <c r="N36" s="9">
        <v>0.0</v>
      </c>
      <c r="O36" s="9" t="s">
        <v>27</v>
      </c>
      <c r="P36" s="9">
        <v>317890.0</v>
      </c>
      <c r="Q36" s="22">
        <f>P36/P44</f>
        <v>0.09725897892</v>
      </c>
      <c r="R36" s="42"/>
      <c r="S36" s="9">
        <f t="shared" ref="S36:V36" si="37">B36+J36</f>
        <v>0</v>
      </c>
      <c r="T36" s="9">
        <f t="shared" si="37"/>
        <v>720950</v>
      </c>
      <c r="U36" s="9">
        <f t="shared" si="37"/>
        <v>0</v>
      </c>
      <c r="V36" s="9">
        <f t="shared" si="37"/>
        <v>1290</v>
      </c>
      <c r="W36" s="9">
        <f t="shared" ref="W36:X36" si="38">N36</f>
        <v>0</v>
      </c>
      <c r="X36" s="9" t="str">
        <f t="shared" si="38"/>
        <v>?</v>
      </c>
      <c r="Y36" s="9">
        <f t="shared" si="36"/>
        <v>722240</v>
      </c>
      <c r="Z36" s="22">
        <f>Y36/Y44</f>
        <v>0.09791531377</v>
      </c>
    </row>
    <row r="37" ht="12.0" customHeight="1">
      <c r="A37" s="19" t="s">
        <v>18</v>
      </c>
      <c r="B37" s="9">
        <v>0.0</v>
      </c>
      <c r="C37" s="9">
        <v>420.0</v>
      </c>
      <c r="D37" s="9">
        <v>4070.0</v>
      </c>
      <c r="E37" s="9">
        <v>0.0</v>
      </c>
      <c r="F37" s="18" t="s">
        <v>23</v>
      </c>
      <c r="G37" s="9">
        <v>4490.0</v>
      </c>
      <c r="H37" s="22">
        <f>G37/G44</f>
        <v>0.001093074436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9">B37+J37</f>
        <v>0</v>
      </c>
      <c r="T37" s="9">
        <f t="shared" si="39"/>
        <v>420</v>
      </c>
      <c r="U37" s="9">
        <f t="shared" si="39"/>
        <v>4070</v>
      </c>
      <c r="V37" s="9">
        <f t="shared" si="39"/>
        <v>0</v>
      </c>
      <c r="W37" s="9">
        <f t="shared" ref="W37:X37" si="40">N37</f>
        <v>0</v>
      </c>
      <c r="X37" s="9">
        <f t="shared" si="40"/>
        <v>0</v>
      </c>
      <c r="Y37" s="9">
        <f t="shared" si="36"/>
        <v>4490</v>
      </c>
      <c r="Z37" s="22">
        <f>Y37/Y44</f>
        <v>0.00060871699</v>
      </c>
    </row>
    <row r="38" ht="12.0" customHeight="1">
      <c r="A38" s="19" t="s">
        <v>63</v>
      </c>
      <c r="B38" s="9">
        <v>0.0</v>
      </c>
      <c r="C38" s="9">
        <v>6180.0</v>
      </c>
      <c r="D38" s="9">
        <v>5130.0</v>
      </c>
      <c r="E38" s="9">
        <v>220.0</v>
      </c>
      <c r="F38" s="18" t="s">
        <v>23</v>
      </c>
      <c r="G38" s="9">
        <v>11540.0</v>
      </c>
      <c r="H38" s="22">
        <f>G38/G44</f>
        <v>0.002809371713</v>
      </c>
      <c r="I38" s="42"/>
      <c r="J38" s="9">
        <v>0.0</v>
      </c>
      <c r="K38" s="9">
        <v>19720.0</v>
      </c>
      <c r="L38" s="9">
        <v>7300.0</v>
      </c>
      <c r="M38" s="9">
        <v>780.0</v>
      </c>
      <c r="N38" s="9">
        <v>0.0</v>
      </c>
      <c r="O38" s="9" t="s">
        <v>27</v>
      </c>
      <c r="P38" s="9">
        <v>27810.0</v>
      </c>
      <c r="Q38" s="22">
        <f>P38/P44</f>
        <v>0.008508516165</v>
      </c>
      <c r="R38" s="42"/>
      <c r="S38" s="9">
        <f t="shared" ref="S38:V38" si="41">B38+J38</f>
        <v>0</v>
      </c>
      <c r="T38" s="9">
        <f t="shared" si="41"/>
        <v>25900</v>
      </c>
      <c r="U38" s="9">
        <f t="shared" si="41"/>
        <v>12430</v>
      </c>
      <c r="V38" s="9">
        <f t="shared" si="41"/>
        <v>1000</v>
      </c>
      <c r="W38" s="9">
        <f t="shared" ref="W38:X38" si="42">N38</f>
        <v>0</v>
      </c>
      <c r="X38" s="9" t="str">
        <f t="shared" si="42"/>
        <v>?</v>
      </c>
      <c r="Y38" s="9">
        <f t="shared" si="36"/>
        <v>39330</v>
      </c>
      <c r="Z38" s="22">
        <f>Y38/Y44</f>
        <v>0.00533203546</v>
      </c>
    </row>
    <row r="39" ht="12.0" customHeight="1">
      <c r="A39" s="19" t="s">
        <v>19</v>
      </c>
      <c r="B39" s="9">
        <v>0.0</v>
      </c>
      <c r="C39" s="9">
        <v>8690.0</v>
      </c>
      <c r="D39" s="9">
        <v>0.0</v>
      </c>
      <c r="E39" s="9">
        <v>0.0</v>
      </c>
      <c r="F39" s="18" t="s">
        <v>23</v>
      </c>
      <c r="G39" s="9">
        <v>8690.0</v>
      </c>
      <c r="H39" s="22">
        <f>G39/G44</f>
        <v>0.00211554941</v>
      </c>
      <c r="I39" s="42"/>
      <c r="J39" s="9">
        <v>0.0</v>
      </c>
      <c r="K39" s="9">
        <v>6080.0</v>
      </c>
      <c r="L39" s="9">
        <v>0.0</v>
      </c>
      <c r="M39" s="9">
        <v>0.0</v>
      </c>
      <c r="N39" s="9">
        <v>0.0</v>
      </c>
      <c r="O39" s="9">
        <v>0.0</v>
      </c>
      <c r="P39" s="9">
        <v>6080.0</v>
      </c>
      <c r="Q39" s="22">
        <f>P39/P44</f>
        <v>0.001860186202</v>
      </c>
      <c r="R39" s="42"/>
      <c r="S39" s="9">
        <f t="shared" ref="S39:V39" si="43">B39+J39</f>
        <v>0</v>
      </c>
      <c r="T39" s="9">
        <f t="shared" si="43"/>
        <v>14770</v>
      </c>
      <c r="U39" s="9">
        <f t="shared" si="43"/>
        <v>0</v>
      </c>
      <c r="V39" s="9">
        <f t="shared" si="43"/>
        <v>0</v>
      </c>
      <c r="W39" s="9">
        <f t="shared" ref="W39:X39" si="44">N39</f>
        <v>0</v>
      </c>
      <c r="X39" s="9">
        <f t="shared" si="44"/>
        <v>0</v>
      </c>
      <c r="Y39" s="9">
        <f t="shared" si="36"/>
        <v>14770</v>
      </c>
      <c r="Z39" s="22">
        <f>Y39/Y44</f>
        <v>0.002002394196</v>
      </c>
    </row>
    <row r="40" ht="12.0" customHeight="1">
      <c r="A40" s="19" t="s">
        <v>64</v>
      </c>
      <c r="B40" s="9">
        <v>0.0</v>
      </c>
      <c r="C40" s="9">
        <v>1150.0</v>
      </c>
      <c r="D40" s="9">
        <v>0.0</v>
      </c>
      <c r="E40" s="9">
        <v>0.0</v>
      </c>
      <c r="F40" s="18" t="s">
        <v>23</v>
      </c>
      <c r="G40" s="9">
        <v>1150.0</v>
      </c>
      <c r="H40" s="22">
        <f>G40/G44</f>
        <v>0.0002799633857</v>
      </c>
      <c r="I40" s="42"/>
      <c r="J40" s="9">
        <v>0.0</v>
      </c>
      <c r="K40" s="9">
        <v>1200.0</v>
      </c>
      <c r="L40" s="9">
        <v>0.0</v>
      </c>
      <c r="M40" s="9">
        <v>0.0</v>
      </c>
      <c r="N40" s="9">
        <v>0.0</v>
      </c>
      <c r="O40" s="9">
        <v>0.0</v>
      </c>
      <c r="P40" s="9">
        <v>1200.0</v>
      </c>
      <c r="Q40" s="22">
        <f>P40/P44</f>
        <v>0.0003671420136</v>
      </c>
      <c r="R40" s="42"/>
      <c r="S40" s="9">
        <f t="shared" ref="S40:V40" si="45">B40+J40</f>
        <v>0</v>
      </c>
      <c r="T40" s="9">
        <f t="shared" si="45"/>
        <v>2350</v>
      </c>
      <c r="U40" s="9">
        <f t="shared" si="45"/>
        <v>0</v>
      </c>
      <c r="V40" s="9">
        <f t="shared" si="45"/>
        <v>0</v>
      </c>
      <c r="W40" s="9">
        <f t="shared" ref="W40:X40" si="46">N40</f>
        <v>0</v>
      </c>
      <c r="X40" s="9">
        <f t="shared" si="46"/>
        <v>0</v>
      </c>
      <c r="Y40" s="9">
        <f t="shared" si="36"/>
        <v>2350</v>
      </c>
      <c r="Z40" s="22">
        <f>Y40/Y44</f>
        <v>0.0003185935248</v>
      </c>
    </row>
    <row r="41" ht="12.0" customHeight="1">
      <c r="A41" s="19" t="s">
        <v>65</v>
      </c>
      <c r="B41" s="9">
        <v>0.0</v>
      </c>
      <c r="C41" s="9">
        <v>300.0</v>
      </c>
      <c r="D41" s="9">
        <v>0.0</v>
      </c>
      <c r="E41" s="9">
        <v>0.0</v>
      </c>
      <c r="F41" s="18" t="s">
        <v>23</v>
      </c>
      <c r="G41" s="9">
        <v>300.0</v>
      </c>
      <c r="H41" s="22">
        <f>G41/G44</f>
        <v>0.00007303392669</v>
      </c>
      <c r="I41" s="42"/>
      <c r="J41" s="9">
        <v>0.0</v>
      </c>
      <c r="K41" s="9">
        <v>500.0</v>
      </c>
      <c r="L41" s="9">
        <v>0.0</v>
      </c>
      <c r="M41" s="9">
        <v>0.0</v>
      </c>
      <c r="N41" s="9">
        <v>0.0</v>
      </c>
      <c r="O41" s="9">
        <v>0.0</v>
      </c>
      <c r="P41" s="9">
        <v>500.0</v>
      </c>
      <c r="Q41" s="22">
        <f>P41/P44</f>
        <v>0.000152975839</v>
      </c>
      <c r="R41" s="42"/>
      <c r="S41" s="9">
        <f t="shared" ref="S41:V41" si="47">B41+J41</f>
        <v>0</v>
      </c>
      <c r="T41" s="9">
        <f t="shared" si="47"/>
        <v>800</v>
      </c>
      <c r="U41" s="9">
        <f t="shared" si="47"/>
        <v>0</v>
      </c>
      <c r="V41" s="9">
        <f t="shared" si="47"/>
        <v>0</v>
      </c>
      <c r="W41" s="9">
        <f t="shared" ref="W41:X41" si="48">N41</f>
        <v>0</v>
      </c>
      <c r="X41" s="9">
        <f t="shared" si="48"/>
        <v>0</v>
      </c>
      <c r="Y41" s="9">
        <f t="shared" si="36"/>
        <v>800</v>
      </c>
      <c r="Z41" s="22">
        <f>Y41/Y44</f>
        <v>0.0001084573702</v>
      </c>
    </row>
    <row r="42" ht="12.0" customHeight="1">
      <c r="A42" s="19" t="s">
        <v>66</v>
      </c>
      <c r="B42" s="9">
        <v>0.0</v>
      </c>
      <c r="C42" s="9">
        <v>330.0</v>
      </c>
      <c r="D42" s="9">
        <v>0.0</v>
      </c>
      <c r="E42" s="9">
        <v>0.0</v>
      </c>
      <c r="F42" s="18" t="s">
        <v>23</v>
      </c>
      <c r="G42" s="9">
        <v>330.0</v>
      </c>
      <c r="H42" s="22">
        <f>G42/G44</f>
        <v>0.00008033731936</v>
      </c>
      <c r="I42" s="42"/>
      <c r="J42" s="9">
        <v>0.0</v>
      </c>
      <c r="K42" s="9">
        <v>290.0</v>
      </c>
      <c r="L42" s="9">
        <v>0.0</v>
      </c>
      <c r="M42" s="9">
        <v>0.0</v>
      </c>
      <c r="N42" s="9">
        <v>0.0</v>
      </c>
      <c r="O42" s="9">
        <v>0.0</v>
      </c>
      <c r="P42" s="9">
        <v>290.0</v>
      </c>
      <c r="Q42" s="22">
        <f>P42/P44</f>
        <v>0.00008872598662</v>
      </c>
      <c r="R42" s="42"/>
      <c r="S42" s="9">
        <f t="shared" ref="S42:V42" si="49">B42+J42</f>
        <v>0</v>
      </c>
      <c r="T42" s="9">
        <f t="shared" si="49"/>
        <v>620</v>
      </c>
      <c r="U42" s="9">
        <f t="shared" si="49"/>
        <v>0</v>
      </c>
      <c r="V42" s="9">
        <f t="shared" si="49"/>
        <v>0</v>
      </c>
      <c r="W42" s="9">
        <f t="shared" ref="W42:X42" si="50">N42</f>
        <v>0</v>
      </c>
      <c r="X42" s="9">
        <f t="shared" si="50"/>
        <v>0</v>
      </c>
      <c r="Y42" s="9">
        <f t="shared" si="36"/>
        <v>620</v>
      </c>
      <c r="Z42" s="22">
        <f>Y42/Y44</f>
        <v>0.00008405446187</v>
      </c>
    </row>
    <row r="43" ht="12.0" customHeight="1">
      <c r="A43" s="19"/>
      <c r="B43" s="9"/>
      <c r="C43" s="9"/>
      <c r="D43" s="9"/>
      <c r="E43" s="9"/>
      <c r="F43" s="18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2799440.0</v>
      </c>
      <c r="C44" s="27">
        <v>785840.0</v>
      </c>
      <c r="D44" s="27">
        <v>414130.0</v>
      </c>
      <c r="E44" s="27">
        <v>108270.0</v>
      </c>
      <c r="F44" s="47" t="s">
        <v>23</v>
      </c>
      <c r="G44" s="27">
        <v>4107680.0</v>
      </c>
      <c r="H44" s="28">
        <f>G44/G44</f>
        <v>1</v>
      </c>
      <c r="I44" s="27"/>
      <c r="J44" s="27">
        <v>2023450.0</v>
      </c>
      <c r="K44" s="27">
        <v>504450.0</v>
      </c>
      <c r="L44" s="27">
        <v>112740.0</v>
      </c>
      <c r="M44" s="27">
        <v>627850.0</v>
      </c>
      <c r="N44" s="27" t="s">
        <v>27</v>
      </c>
      <c r="O44" s="27" t="s">
        <v>27</v>
      </c>
      <c r="P44" s="27">
        <v>3268490.0</v>
      </c>
      <c r="Q44" s="28">
        <f>P44/P44</f>
        <v>1</v>
      </c>
      <c r="R44" s="27"/>
      <c r="S44" s="27">
        <f t="shared" ref="S44:V44" si="51">B44+J44</f>
        <v>4822890</v>
      </c>
      <c r="T44" s="27">
        <f t="shared" si="51"/>
        <v>1290290</v>
      </c>
      <c r="U44" s="27">
        <f t="shared" si="51"/>
        <v>526870</v>
      </c>
      <c r="V44" s="27">
        <f t="shared" si="51"/>
        <v>736120</v>
      </c>
      <c r="W44" s="27" t="str">
        <f t="shared" ref="W44:X44" si="52">N44</f>
        <v>?</v>
      </c>
      <c r="X44" s="27" t="str">
        <f t="shared" si="52"/>
        <v>?</v>
      </c>
      <c r="Y44" s="27">
        <f>SUM(S44:X44)</f>
        <v>7376170</v>
      </c>
      <c r="Z44" s="28">
        <f>Y44/Y44</f>
        <v>1</v>
      </c>
    </row>
    <row r="45" ht="12.0" customHeight="1">
      <c r="A45" s="26" t="s">
        <v>12</v>
      </c>
      <c r="B45" s="28">
        <f>B44/G44</f>
        <v>0.6815136525</v>
      </c>
      <c r="C45" s="28">
        <f>C44/G44</f>
        <v>0.1913099365</v>
      </c>
      <c r="D45" s="28">
        <f>D44/G44</f>
        <v>0.1008184669</v>
      </c>
      <c r="E45" s="28">
        <f>E44/G44</f>
        <v>0.02635794414</v>
      </c>
      <c r="F45" s="47" t="s">
        <v>23</v>
      </c>
      <c r="G45" s="28">
        <f>G44/G44</f>
        <v>1</v>
      </c>
      <c r="H45" s="28"/>
      <c r="I45" s="28"/>
      <c r="J45" s="28">
        <f>J44/P44</f>
        <v>0.6190779228</v>
      </c>
      <c r="K45" s="28">
        <f>K44/P44</f>
        <v>0.154337324</v>
      </c>
      <c r="L45" s="28">
        <f>L44/P44</f>
        <v>0.03449299218</v>
      </c>
      <c r="M45" s="28">
        <f>M44/P44</f>
        <v>0.192091761</v>
      </c>
      <c r="N45" s="28" t="s">
        <v>27</v>
      </c>
      <c r="O45" s="28" t="s">
        <v>27</v>
      </c>
      <c r="P45" s="28">
        <f>P44/P44</f>
        <v>1</v>
      </c>
      <c r="Q45" s="28"/>
      <c r="R45" s="28"/>
      <c r="S45" s="28">
        <f>S44/Y44</f>
        <v>0.6538474574</v>
      </c>
      <c r="T45" s="28">
        <f>T44/Y44</f>
        <v>0.1749268252</v>
      </c>
      <c r="U45" s="28">
        <f>U44/Y44</f>
        <v>0.07142866827</v>
      </c>
      <c r="V45" s="28">
        <f>V44/Y44</f>
        <v>0.09979704915</v>
      </c>
      <c r="W45" s="28" t="s">
        <v>27</v>
      </c>
      <c r="X45" s="28" t="s">
        <v>27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3">SUM(B35:B42)</f>
        <v>0</v>
      </c>
      <c r="C46" s="9">
        <f t="shared" si="53"/>
        <v>783380</v>
      </c>
      <c r="D46" s="9">
        <f t="shared" si="53"/>
        <v>405720</v>
      </c>
      <c r="E46" s="9">
        <f t="shared" si="53"/>
        <v>9060</v>
      </c>
      <c r="F46" s="18" t="s">
        <v>23</v>
      </c>
      <c r="G46" s="9">
        <f>SUM(G35:G42)</f>
        <v>1198170</v>
      </c>
      <c r="H46" s="9"/>
      <c r="I46" s="9"/>
      <c r="J46" s="9">
        <f t="shared" ref="J46:M46" si="54">SUM(J35:J42)</f>
        <v>0</v>
      </c>
      <c r="K46" s="9">
        <f t="shared" si="54"/>
        <v>464490</v>
      </c>
      <c r="L46" s="9">
        <f t="shared" si="54"/>
        <v>48130</v>
      </c>
      <c r="M46" s="9">
        <f t="shared" si="54"/>
        <v>13260</v>
      </c>
      <c r="N46" s="9">
        <v>0.0</v>
      </c>
      <c r="O46" s="9" t="s">
        <v>27</v>
      </c>
      <c r="P46" s="9">
        <f>SUM(P35:P42)</f>
        <v>525880</v>
      </c>
      <c r="Q46" s="9"/>
      <c r="R46" s="9"/>
      <c r="S46" s="9">
        <f t="shared" ref="S46:V46" si="55">SUM(S35:S42)</f>
        <v>0</v>
      </c>
      <c r="T46" s="9">
        <f t="shared" si="55"/>
        <v>1247870</v>
      </c>
      <c r="U46" s="9">
        <f t="shared" si="55"/>
        <v>453850</v>
      </c>
      <c r="V46" s="9">
        <f t="shared" si="55"/>
        <v>22320</v>
      </c>
      <c r="W46" s="9">
        <v>0.0</v>
      </c>
      <c r="X46" s="9" t="s">
        <v>27</v>
      </c>
      <c r="Y46" s="9">
        <f>SUM(Y35:Y42)</f>
        <v>1724040</v>
      </c>
      <c r="Z46" s="9"/>
    </row>
    <row r="47" ht="12.0" customHeight="1">
      <c r="A47" s="29" t="s">
        <v>22</v>
      </c>
      <c r="B47" s="22">
        <f t="shared" ref="B47:E47" si="56">B46/B44</f>
        <v>0</v>
      </c>
      <c r="C47" s="22">
        <f t="shared" si="56"/>
        <v>0.9968695918</v>
      </c>
      <c r="D47" s="22">
        <f t="shared" si="56"/>
        <v>0.9796923671</v>
      </c>
      <c r="E47" s="22">
        <f t="shared" si="56"/>
        <v>0.08367968966</v>
      </c>
      <c r="F47" s="18" t="s">
        <v>23</v>
      </c>
      <c r="G47" s="22">
        <f>G46/G44</f>
        <v>0.2916901998</v>
      </c>
      <c r="H47" s="22"/>
      <c r="I47" s="22"/>
      <c r="J47" s="22">
        <f t="shared" ref="J47:M47" si="57">J46/J44</f>
        <v>0</v>
      </c>
      <c r="K47" s="22">
        <f t="shared" si="57"/>
        <v>0.9207850134</v>
      </c>
      <c r="L47" s="22">
        <f t="shared" si="57"/>
        <v>0.4269114777</v>
      </c>
      <c r="M47" s="22">
        <f t="shared" si="57"/>
        <v>0.02111969419</v>
      </c>
      <c r="N47" s="22">
        <v>0.0</v>
      </c>
      <c r="O47" s="9" t="s">
        <v>27</v>
      </c>
      <c r="P47" s="22">
        <f>P46/P44</f>
        <v>0.1608938684</v>
      </c>
      <c r="Q47" s="22"/>
      <c r="R47" s="22"/>
      <c r="S47" s="22">
        <f t="shared" ref="S47:V47" si="58">S46/S44</f>
        <v>0</v>
      </c>
      <c r="T47" s="22">
        <f t="shared" si="58"/>
        <v>0.9671236699</v>
      </c>
      <c r="U47" s="22">
        <f t="shared" si="58"/>
        <v>0.8614079374</v>
      </c>
      <c r="V47" s="22">
        <f t="shared" si="58"/>
        <v>0.03032114329</v>
      </c>
      <c r="W47" s="22">
        <v>0.0</v>
      </c>
      <c r="X47" s="9" t="s">
        <v>27</v>
      </c>
      <c r="Y47" s="22">
        <f>Y46/Y44</f>
        <v>0.2337310555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0.6538137326</v>
      </c>
      <c r="D48" s="32">
        <f>D46/G46</f>
        <v>0.33861639</v>
      </c>
      <c r="E48" s="32">
        <f>E46/G46</f>
        <v>0.007561531335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0.8832623412</v>
      </c>
      <c r="L48" s="32">
        <f>L46/P46</f>
        <v>0.09152278086</v>
      </c>
      <c r="M48" s="32">
        <f>M46/P46</f>
        <v>0.02521487792</v>
      </c>
      <c r="N48" s="32">
        <v>0.0</v>
      </c>
      <c r="O48" s="7" t="s">
        <v>27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0.7238057122</v>
      </c>
      <c r="U48" s="32">
        <f>U46/Y46</f>
        <v>0.2632479525</v>
      </c>
      <c r="V48" s="32">
        <f>V46/Y46</f>
        <v>0.01294633535</v>
      </c>
      <c r="W48" s="32">
        <v>0.0</v>
      </c>
      <c r="X48" s="7" t="s">
        <v>27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84</v>
      </c>
      <c r="C52" s="11"/>
      <c r="D52" s="11"/>
      <c r="E52" s="11"/>
      <c r="F52" s="11"/>
      <c r="G52" s="11"/>
      <c r="H52" s="72"/>
      <c r="I52" s="41"/>
      <c r="J52" s="10" t="s">
        <v>108</v>
      </c>
      <c r="K52" s="11"/>
      <c r="L52" s="11"/>
      <c r="M52" s="11"/>
      <c r="N52" s="11"/>
      <c r="O52" s="11"/>
      <c r="P52" s="11"/>
      <c r="Q52" s="13"/>
      <c r="R52" s="9"/>
      <c r="S52" s="10" t="s">
        <v>100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9">B34/B9</f>
        <v>260.9957114</v>
      </c>
      <c r="C55" s="9">
        <f t="shared" si="59"/>
        <v>164.6666667</v>
      </c>
      <c r="D55" s="9">
        <f t="shared" si="59"/>
        <v>195.3488372</v>
      </c>
      <c r="E55" s="9">
        <f t="shared" si="59"/>
        <v>308.1055901</v>
      </c>
      <c r="F55" s="18" t="s">
        <v>23</v>
      </c>
      <c r="G55" s="9">
        <f t="shared" ref="G55:G63" si="63">G34/G9</f>
        <v>261.9764091</v>
      </c>
      <c r="H55" s="9"/>
      <c r="I55" s="9"/>
      <c r="J55" s="9">
        <f t="shared" ref="J55:M55" si="60">J34/J9</f>
        <v>958.0729167</v>
      </c>
      <c r="K55" s="9">
        <f t="shared" si="60"/>
        <v>999</v>
      </c>
      <c r="L55" s="9">
        <f t="shared" si="60"/>
        <v>1219.056604</v>
      </c>
      <c r="M55" s="9">
        <f t="shared" si="60"/>
        <v>1115.408348</v>
      </c>
      <c r="N55" s="9" t="s">
        <v>27</v>
      </c>
      <c r="O55" s="9" t="s">
        <v>27</v>
      </c>
      <c r="P55" s="9">
        <f t="shared" ref="P55:P57" si="65">P34/P9</f>
        <v>981.6034359</v>
      </c>
      <c r="Q55" s="9"/>
      <c r="R55" s="9"/>
      <c r="S55" s="9">
        <f t="shared" ref="S55:V55" si="61">S34/S9</f>
        <v>375.673002</v>
      </c>
      <c r="T55" s="9">
        <f t="shared" si="61"/>
        <v>771.4545455</v>
      </c>
      <c r="U55" s="9">
        <f t="shared" si="61"/>
        <v>760.5208333</v>
      </c>
      <c r="V55" s="9">
        <f t="shared" si="61"/>
        <v>817.6403207</v>
      </c>
      <c r="W55" s="9" t="s">
        <v>27</v>
      </c>
      <c r="X55" s="9" t="s">
        <v>27</v>
      </c>
      <c r="Y55" s="9">
        <f t="shared" ref="Y55:Y63" si="67">Y34/Y9</f>
        <v>406.6280576</v>
      </c>
      <c r="Z55" s="3"/>
    </row>
    <row r="56" ht="12.0" customHeight="1">
      <c r="A56" s="19" t="s">
        <v>16</v>
      </c>
      <c r="B56" s="9"/>
      <c r="C56" s="9">
        <f t="shared" ref="C56:E56" si="62">C35/C10</f>
        <v>185.0511247</v>
      </c>
      <c r="D56" s="9">
        <f t="shared" si="62"/>
        <v>162.1095666</v>
      </c>
      <c r="E56" s="9">
        <f t="shared" si="62"/>
        <v>226.6666667</v>
      </c>
      <c r="F56" s="18" t="s">
        <v>23</v>
      </c>
      <c r="G56" s="9">
        <f t="shared" si="63"/>
        <v>172.7809052</v>
      </c>
      <c r="H56" s="9"/>
      <c r="I56" s="9"/>
      <c r="J56" s="9"/>
      <c r="K56" s="9">
        <f t="shared" ref="K56:M56" si="64">K35/K10</f>
        <v>876.6423358</v>
      </c>
      <c r="L56" s="9">
        <f t="shared" si="64"/>
        <v>770.3773585</v>
      </c>
      <c r="M56" s="9">
        <f t="shared" si="64"/>
        <v>1017.272727</v>
      </c>
      <c r="N56" s="9"/>
      <c r="O56" s="9" t="s">
        <v>27</v>
      </c>
      <c r="P56" s="9">
        <f t="shared" si="65"/>
        <v>839.5609756</v>
      </c>
      <c r="Q56" s="9"/>
      <c r="R56" s="9"/>
      <c r="S56" s="9"/>
      <c r="T56" s="9">
        <f t="shared" ref="T56:V56" si="66">T35/T10</f>
        <v>230.3201147</v>
      </c>
      <c r="U56" s="9">
        <f t="shared" si="66"/>
        <v>175.010004</v>
      </c>
      <c r="V56" s="9">
        <f t="shared" si="66"/>
        <v>400.6</v>
      </c>
      <c r="W56" s="9"/>
      <c r="X56" s="9" t="s">
        <v>27</v>
      </c>
      <c r="Y56" s="9">
        <f t="shared" si="67"/>
        <v>202.2040465</v>
      </c>
      <c r="Z56" s="3"/>
    </row>
    <row r="57" ht="12.0" customHeight="1">
      <c r="A57" s="19" t="s">
        <v>17</v>
      </c>
      <c r="B57" s="9"/>
      <c r="C57" s="9">
        <f t="shared" ref="C57:C63" si="68">C36/C11</f>
        <v>238.4139151</v>
      </c>
      <c r="D57" s="9"/>
      <c r="E57" s="9"/>
      <c r="F57" s="18" t="s">
        <v>23</v>
      </c>
      <c r="G57" s="9">
        <f t="shared" si="63"/>
        <v>238.4139151</v>
      </c>
      <c r="H57" s="9"/>
      <c r="I57" s="9"/>
      <c r="J57" s="9"/>
      <c r="K57" s="9">
        <f>K36/K11</f>
        <v>928.4457478</v>
      </c>
      <c r="L57" s="9"/>
      <c r="M57" s="9">
        <f>M36/M11</f>
        <v>1290</v>
      </c>
      <c r="N57" s="9"/>
      <c r="O57" s="9" t="s">
        <v>27</v>
      </c>
      <c r="P57" s="9">
        <f t="shared" si="65"/>
        <v>926.7930029</v>
      </c>
      <c r="Q57" s="9"/>
      <c r="R57" s="9"/>
      <c r="S57" s="9"/>
      <c r="T57" s="9">
        <f t="shared" ref="T57:T61" si="69">T36/T11</f>
        <v>353.9273441</v>
      </c>
      <c r="U57" s="9"/>
      <c r="V57" s="9">
        <f>V36/V11</f>
        <v>1290</v>
      </c>
      <c r="W57" s="9"/>
      <c r="X57" s="9" t="s">
        <v>27</v>
      </c>
      <c r="Y57" s="9">
        <f t="shared" si="67"/>
        <v>354.2128494</v>
      </c>
      <c r="Z57" s="3"/>
    </row>
    <row r="58" ht="12.0" customHeight="1">
      <c r="A58" s="19" t="s">
        <v>18</v>
      </c>
      <c r="B58" s="9"/>
      <c r="C58" s="9">
        <f t="shared" si="68"/>
        <v>210</v>
      </c>
      <c r="D58" s="9">
        <f t="shared" ref="D58:D59" si="70">D37/D12</f>
        <v>169.5833333</v>
      </c>
      <c r="E58" s="9"/>
      <c r="F58" s="18" t="s">
        <v>23</v>
      </c>
      <c r="G58" s="9">
        <f t="shared" si="63"/>
        <v>172.6923077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69"/>
        <v>210</v>
      </c>
      <c r="U58" s="9">
        <f t="shared" ref="U58:U59" si="72">U37/U12</f>
        <v>169.5833333</v>
      </c>
      <c r="V58" s="9"/>
      <c r="W58" s="9"/>
      <c r="X58" s="9"/>
      <c r="Y58" s="9">
        <f t="shared" si="67"/>
        <v>172.6923077</v>
      </c>
      <c r="Z58" s="3"/>
    </row>
    <row r="59" ht="12.0" customHeight="1">
      <c r="A59" s="19" t="s">
        <v>63</v>
      </c>
      <c r="B59" s="9"/>
      <c r="C59" s="9">
        <f t="shared" si="68"/>
        <v>220.7142857</v>
      </c>
      <c r="D59" s="9">
        <f t="shared" si="70"/>
        <v>176.8965517</v>
      </c>
      <c r="E59" s="9">
        <f>E38/E13</f>
        <v>220</v>
      </c>
      <c r="F59" s="18" t="s">
        <v>23</v>
      </c>
      <c r="G59" s="9">
        <f t="shared" si="63"/>
        <v>198.9655172</v>
      </c>
      <c r="H59" s="9"/>
      <c r="I59" s="9"/>
      <c r="J59" s="9"/>
      <c r="K59" s="9">
        <f t="shared" ref="K59:M59" si="71">K38/K13</f>
        <v>896.3636364</v>
      </c>
      <c r="L59" s="9">
        <f t="shared" si="71"/>
        <v>1042.857143</v>
      </c>
      <c r="M59" s="9">
        <f t="shared" si="71"/>
        <v>780</v>
      </c>
      <c r="N59" s="9"/>
      <c r="O59" s="9" t="s">
        <v>27</v>
      </c>
      <c r="P59" s="9">
        <f t="shared" ref="P59:P63" si="73">P38/P13</f>
        <v>662.1428571</v>
      </c>
      <c r="Q59" s="9"/>
      <c r="R59" s="9"/>
      <c r="S59" s="9"/>
      <c r="T59" s="9">
        <f t="shared" si="69"/>
        <v>518</v>
      </c>
      <c r="U59" s="9">
        <f t="shared" si="72"/>
        <v>345.2777778</v>
      </c>
      <c r="V59" s="9">
        <f>V38/V13</f>
        <v>500</v>
      </c>
      <c r="W59" s="9"/>
      <c r="X59" s="9" t="s">
        <v>27</v>
      </c>
      <c r="Y59" s="9">
        <f t="shared" si="67"/>
        <v>393.3</v>
      </c>
      <c r="Z59" s="3"/>
    </row>
    <row r="60" ht="12.0" customHeight="1">
      <c r="A60" s="19" t="s">
        <v>19</v>
      </c>
      <c r="B60" s="9"/>
      <c r="C60" s="9">
        <f t="shared" si="68"/>
        <v>310.3571429</v>
      </c>
      <c r="D60" s="9"/>
      <c r="E60" s="9"/>
      <c r="F60" s="18" t="s">
        <v>23</v>
      </c>
      <c r="G60" s="9">
        <f t="shared" si="63"/>
        <v>310.3571429</v>
      </c>
      <c r="H60" s="9"/>
      <c r="I60" s="9"/>
      <c r="J60" s="9"/>
      <c r="K60" s="9">
        <f t="shared" ref="K60:K63" si="74">K39/K14</f>
        <v>675.5555556</v>
      </c>
      <c r="L60" s="9"/>
      <c r="M60" s="9"/>
      <c r="N60" s="9"/>
      <c r="O60" s="9"/>
      <c r="P60" s="9">
        <f t="shared" si="73"/>
        <v>675.5555556</v>
      </c>
      <c r="Q60" s="9"/>
      <c r="R60" s="9"/>
      <c r="S60" s="9"/>
      <c r="T60" s="9">
        <f t="shared" si="69"/>
        <v>399.1891892</v>
      </c>
      <c r="U60" s="9"/>
      <c r="V60" s="9"/>
      <c r="W60" s="9"/>
      <c r="X60" s="9"/>
      <c r="Y60" s="9">
        <f t="shared" si="67"/>
        <v>399.1891892</v>
      </c>
      <c r="Z60" s="3"/>
    </row>
    <row r="61" ht="12.0" customHeight="1">
      <c r="A61" s="19" t="s">
        <v>64</v>
      </c>
      <c r="B61" s="9"/>
      <c r="C61" s="9">
        <f t="shared" si="68"/>
        <v>287.5</v>
      </c>
      <c r="D61" s="9"/>
      <c r="E61" s="9"/>
      <c r="F61" s="18" t="s">
        <v>23</v>
      </c>
      <c r="G61" s="9">
        <f t="shared" si="63"/>
        <v>287.5</v>
      </c>
      <c r="H61" s="9"/>
      <c r="I61" s="9"/>
      <c r="J61" s="9"/>
      <c r="K61" s="9">
        <f t="shared" si="74"/>
        <v>400</v>
      </c>
      <c r="L61" s="9"/>
      <c r="M61" s="9"/>
      <c r="N61" s="9"/>
      <c r="O61" s="9"/>
      <c r="P61" s="9">
        <f t="shared" si="73"/>
        <v>400</v>
      </c>
      <c r="Q61" s="9"/>
      <c r="R61" s="9"/>
      <c r="S61" s="9"/>
      <c r="T61" s="9">
        <f t="shared" si="69"/>
        <v>335.7142857</v>
      </c>
      <c r="U61" s="9"/>
      <c r="V61" s="9"/>
      <c r="W61" s="9"/>
      <c r="X61" s="9"/>
      <c r="Y61" s="9">
        <f t="shared" si="67"/>
        <v>335.7142857</v>
      </c>
      <c r="Z61" s="3"/>
    </row>
    <row r="62" ht="12.0" customHeight="1">
      <c r="A62" s="19" t="s">
        <v>65</v>
      </c>
      <c r="B62" s="9"/>
      <c r="C62" s="9">
        <f t="shared" si="68"/>
        <v>300</v>
      </c>
      <c r="D62" s="9"/>
      <c r="E62" s="9"/>
      <c r="F62" s="18" t="s">
        <v>23</v>
      </c>
      <c r="G62" s="9">
        <f t="shared" si="63"/>
        <v>300</v>
      </c>
      <c r="H62" s="9"/>
      <c r="I62" s="9"/>
      <c r="J62" s="9"/>
      <c r="K62" s="9">
        <f t="shared" si="74"/>
        <v>500</v>
      </c>
      <c r="L62" s="9"/>
      <c r="M62" s="9"/>
      <c r="N62" s="9"/>
      <c r="O62" s="9"/>
      <c r="P62" s="9">
        <f t="shared" si="73"/>
        <v>500</v>
      </c>
      <c r="Q62" s="9"/>
      <c r="R62" s="9"/>
      <c r="S62" s="9"/>
      <c r="T62" s="9"/>
      <c r="U62" s="9"/>
      <c r="V62" s="9"/>
      <c r="W62" s="9"/>
      <c r="X62" s="9"/>
      <c r="Y62" s="9">
        <f t="shared" si="67"/>
        <v>400</v>
      </c>
      <c r="Z62" s="3"/>
    </row>
    <row r="63" ht="12.0" customHeight="1">
      <c r="A63" s="19" t="s">
        <v>66</v>
      </c>
      <c r="B63" s="9"/>
      <c r="C63" s="9">
        <f t="shared" si="68"/>
        <v>330</v>
      </c>
      <c r="D63" s="9"/>
      <c r="E63" s="9"/>
      <c r="F63" s="18" t="s">
        <v>23</v>
      </c>
      <c r="G63" s="9">
        <f t="shared" si="63"/>
        <v>330</v>
      </c>
      <c r="H63" s="9"/>
      <c r="I63" s="9"/>
      <c r="J63" s="9"/>
      <c r="K63" s="9">
        <f t="shared" si="74"/>
        <v>290</v>
      </c>
      <c r="L63" s="9"/>
      <c r="M63" s="9"/>
      <c r="N63" s="9"/>
      <c r="O63" s="9"/>
      <c r="P63" s="9">
        <f t="shared" si="73"/>
        <v>290</v>
      </c>
      <c r="Q63" s="9"/>
      <c r="R63" s="9"/>
      <c r="S63" s="9"/>
      <c r="T63" s="9">
        <f>T42/T17</f>
        <v>310</v>
      </c>
      <c r="U63" s="9"/>
      <c r="V63" s="9"/>
      <c r="W63" s="9"/>
      <c r="X63" s="9"/>
      <c r="Y63" s="9">
        <f t="shared" si="67"/>
        <v>310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75">B44/B19</f>
        <v>260.9957114</v>
      </c>
      <c r="C65" s="27">
        <f t="shared" si="75"/>
        <v>210.6244975</v>
      </c>
      <c r="D65" s="27">
        <f t="shared" si="75"/>
        <v>162.9150275</v>
      </c>
      <c r="E65" s="27">
        <f t="shared" si="75"/>
        <v>299.0883978</v>
      </c>
      <c r="F65" s="47" t="s">
        <v>23</v>
      </c>
      <c r="G65" s="27">
        <f>G44/G19</f>
        <v>236.6038823</v>
      </c>
      <c r="H65" s="27"/>
      <c r="I65" s="27"/>
      <c r="J65" s="27">
        <f t="shared" ref="J65:M65" si="76">J44/J19</f>
        <v>958.0729167</v>
      </c>
      <c r="K65" s="27">
        <f t="shared" si="76"/>
        <v>910.5595668</v>
      </c>
      <c r="L65" s="27">
        <f t="shared" si="76"/>
        <v>997.699115</v>
      </c>
      <c r="M65" s="27">
        <f t="shared" si="76"/>
        <v>1113.20922</v>
      </c>
      <c r="N65" s="27" t="s">
        <v>27</v>
      </c>
      <c r="O65" s="27" t="s">
        <v>27</v>
      </c>
      <c r="P65" s="27">
        <f>P44/P19</f>
        <v>961.8864038</v>
      </c>
      <c r="Q65" s="27"/>
      <c r="R65" s="27"/>
      <c r="S65" s="27">
        <f t="shared" ref="S65:V65" si="77">S44/S19</f>
        <v>375.673002</v>
      </c>
      <c r="T65" s="27">
        <f t="shared" si="77"/>
        <v>301.117853</v>
      </c>
      <c r="U65" s="27">
        <f t="shared" si="77"/>
        <v>198.4444444</v>
      </c>
      <c r="V65" s="27">
        <f t="shared" si="77"/>
        <v>794.9460043</v>
      </c>
      <c r="W65" s="27" t="s">
        <v>27</v>
      </c>
      <c r="X65" s="27" t="s">
        <v>27</v>
      </c>
      <c r="Y65" s="27">
        <f>Y44/Y19</f>
        <v>355.3239559</v>
      </c>
    </row>
    <row r="66" ht="12.0" customHeight="1">
      <c r="A66" s="29" t="s">
        <v>21</v>
      </c>
      <c r="B66" s="27"/>
      <c r="C66" s="27">
        <f t="shared" ref="C66:E66" si="78">C46/C21</f>
        <v>210.8127018</v>
      </c>
      <c r="D66" s="27">
        <f t="shared" si="78"/>
        <v>162.3529412</v>
      </c>
      <c r="E66" s="27">
        <f t="shared" si="78"/>
        <v>226.5</v>
      </c>
      <c r="F66" s="47" t="s">
        <v>23</v>
      </c>
      <c r="G66" s="27">
        <f>G46/G21</f>
        <v>191.5539568</v>
      </c>
      <c r="H66" s="27"/>
      <c r="I66" s="27"/>
      <c r="J66" s="27"/>
      <c r="K66" s="27">
        <f t="shared" ref="K66:M66" si="79">K46/K21</f>
        <v>903.6770428</v>
      </c>
      <c r="L66" s="27">
        <f t="shared" si="79"/>
        <v>802.1666667</v>
      </c>
      <c r="M66" s="27">
        <f t="shared" si="79"/>
        <v>1020</v>
      </c>
      <c r="N66" s="27"/>
      <c r="O66" s="27" t="s">
        <v>27</v>
      </c>
      <c r="P66" s="27">
        <f>P46/P21</f>
        <v>870.6622517</v>
      </c>
      <c r="Q66" s="27"/>
      <c r="R66" s="27"/>
      <c r="S66" s="27"/>
      <c r="T66" s="27">
        <f t="shared" ref="T66:V66" si="80">T46/T21</f>
        <v>295.0047281</v>
      </c>
      <c r="U66" s="27">
        <f t="shared" si="80"/>
        <v>177.3544353</v>
      </c>
      <c r="V66" s="27">
        <f t="shared" si="80"/>
        <v>421.1320755</v>
      </c>
      <c r="W66" s="27"/>
      <c r="X66" s="27" t="s">
        <v>27</v>
      </c>
      <c r="Y66" s="27">
        <f>Y46/Y21</f>
        <v>251.3544248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9" t="s">
        <v>101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R69" s="4"/>
    </row>
    <row r="70" ht="12.0" customHeight="1">
      <c r="A70" s="9" t="s">
        <v>110</v>
      </c>
      <c r="B70" s="9"/>
      <c r="C70" s="33"/>
      <c r="D70" s="9"/>
      <c r="E70" s="9"/>
      <c r="F70" s="9"/>
      <c r="G70" s="9"/>
      <c r="H70" s="9"/>
      <c r="I70" s="9"/>
      <c r="J70" s="9"/>
      <c r="K70" s="9"/>
      <c r="L70" s="9"/>
      <c r="R70" s="4"/>
    </row>
    <row r="71" ht="12.0" customHeight="1">
      <c r="A71" s="33" t="s">
        <v>111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R71" s="4"/>
    </row>
    <row r="72" ht="12.0" customHeight="1">
      <c r="A72" s="1"/>
      <c r="B72" s="33"/>
      <c r="C72" s="33"/>
      <c r="D72" s="33"/>
      <c r="E72" s="9"/>
      <c r="F72" s="9"/>
      <c r="G72" s="9"/>
      <c r="H72" s="9"/>
      <c r="I72" s="9"/>
      <c r="J72" s="9"/>
      <c r="K72" s="9"/>
      <c r="L72" s="9"/>
      <c r="R72" s="4"/>
    </row>
    <row r="73" ht="12.0" customHeight="1">
      <c r="A73" s="50" t="s">
        <v>112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R73" s="4"/>
    </row>
    <row r="74" ht="12.0" customHeight="1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3"/>
      <c r="R74" s="4"/>
    </row>
    <row r="75">
      <c r="A75" s="52" t="s">
        <v>33</v>
      </c>
      <c r="B75" s="53" t="s">
        <v>117</v>
      </c>
      <c r="R75" s="4"/>
    </row>
    <row r="76" ht="12.0" customHeight="1">
      <c r="B76" t="s">
        <v>70</v>
      </c>
      <c r="R76" s="4"/>
    </row>
    <row r="77" ht="12.0" customHeight="1">
      <c r="R77" s="4"/>
    </row>
    <row r="78" ht="12.0" customHeight="1">
      <c r="G78" s="54" t="s">
        <v>39</v>
      </c>
      <c r="H78" s="55">
        <f>G21-'2006'!G21</f>
        <v>-21</v>
      </c>
      <c r="R78" s="4"/>
    </row>
    <row r="79" ht="12.0" customHeight="1">
      <c r="D79" s="37"/>
      <c r="G79" s="54" t="s">
        <v>40</v>
      </c>
      <c r="H79" s="55">
        <f>G9-'2006'!G9</f>
        <v>-122</v>
      </c>
      <c r="R79" s="4"/>
    </row>
    <row r="80" ht="12.0" customHeight="1">
      <c r="G80" s="56" t="s">
        <v>41</v>
      </c>
      <c r="H80" s="57">
        <f>H78-H79</f>
        <v>101</v>
      </c>
      <c r="R80" s="4"/>
    </row>
    <row r="81" ht="12.0" customHeight="1">
      <c r="G81" s="54" t="s">
        <v>42</v>
      </c>
      <c r="H81" s="55">
        <f>P21-'2006'!P21</f>
        <v>6</v>
      </c>
      <c r="R81" s="4"/>
    </row>
    <row r="82" ht="12.0" customHeight="1">
      <c r="G82" s="54" t="s">
        <v>43</v>
      </c>
      <c r="H82" s="58">
        <f>P9-'2006'!P9</f>
        <v>-14</v>
      </c>
      <c r="R82" s="4"/>
    </row>
    <row r="83" ht="12.0" customHeight="1">
      <c r="G83" s="56" t="s">
        <v>44</v>
      </c>
      <c r="H83" s="59">
        <f>H81-H82</f>
        <v>20</v>
      </c>
      <c r="R83" s="4"/>
    </row>
    <row r="84" ht="12.0" customHeight="1">
      <c r="G84" s="54" t="s">
        <v>45</v>
      </c>
      <c r="H84" s="55">
        <f>G46-'2006'!G46</f>
        <v>-3350</v>
      </c>
      <c r="R84" s="4"/>
    </row>
    <row r="85" ht="12.0" customHeight="1">
      <c r="G85" s="54" t="s">
        <v>46</v>
      </c>
      <c r="H85" s="55">
        <f>G34-'2006'!G34</f>
        <v>-37930</v>
      </c>
      <c r="R85" s="4"/>
    </row>
    <row r="86" ht="12.0" customHeight="1">
      <c r="G86" s="56" t="s">
        <v>47</v>
      </c>
      <c r="H86" s="57">
        <f>H84-H85</f>
        <v>34580</v>
      </c>
      <c r="R86" s="4"/>
    </row>
    <row r="87" ht="12.0" customHeight="1">
      <c r="G87" s="54" t="s">
        <v>48</v>
      </c>
      <c r="H87" s="55">
        <f>P46-'2006'!P46</f>
        <v>-680</v>
      </c>
      <c r="R87" s="4"/>
    </row>
    <row r="88" ht="12.0" customHeight="1">
      <c r="G88" s="54" t="s">
        <v>49</v>
      </c>
      <c r="H88" s="55">
        <f>P34-'2006'!P34</f>
        <v>-37620</v>
      </c>
      <c r="R88" s="4"/>
    </row>
    <row r="89" ht="12.0" customHeight="1">
      <c r="G89" s="56" t="s">
        <v>50</v>
      </c>
      <c r="H89" s="57">
        <f>H87-H88</f>
        <v>36940</v>
      </c>
      <c r="R89" s="4"/>
    </row>
    <row r="90" ht="12.0" customHeight="1">
      <c r="R90" s="4"/>
    </row>
    <row r="91" ht="12.0" customHeight="1">
      <c r="G91" s="52" t="s">
        <v>115</v>
      </c>
      <c r="R91" s="4"/>
    </row>
    <row r="92" ht="12.0" customHeight="1">
      <c r="R92" s="4"/>
    </row>
    <row r="93" ht="12.0" customHeight="1">
      <c r="R93" s="4"/>
    </row>
    <row r="94" ht="12.0" customHeight="1">
      <c r="R94" s="4"/>
    </row>
    <row r="95" ht="12.0" customHeight="1">
      <c r="R95" s="4"/>
    </row>
    <row r="96" ht="12.0" customHeight="1">
      <c r="R96" s="4"/>
    </row>
    <row r="97" ht="12.0" customHeight="1">
      <c r="R97" s="4"/>
    </row>
    <row r="98" ht="12.0" customHeight="1">
      <c r="R98" s="4"/>
    </row>
    <row r="99" ht="12.0" customHeight="1">
      <c r="R99" s="4"/>
    </row>
    <row r="100" ht="12.0" customHeight="1">
      <c r="R100" s="4"/>
    </row>
    <row r="101" ht="12.0" customHeight="1">
      <c r="R101" s="4"/>
    </row>
    <row r="102" ht="12.0" customHeight="1">
      <c r="R102" s="4"/>
    </row>
    <row r="103" ht="12.0" customHeight="1">
      <c r="R103" s="4"/>
    </row>
    <row r="104" ht="12.0" customHeight="1">
      <c r="R104" s="4"/>
    </row>
    <row r="105" ht="12.0" customHeight="1">
      <c r="R105" s="4"/>
    </row>
    <row r="106" ht="12.0" customHeight="1">
      <c r="R106" s="4"/>
    </row>
    <row r="107" ht="12.0" customHeight="1">
      <c r="R107" s="4"/>
    </row>
    <row r="108" ht="12.0" customHeight="1">
      <c r="R108" s="4"/>
    </row>
    <row r="109" ht="12.0" customHeight="1">
      <c r="R109" s="4"/>
    </row>
    <row r="110" ht="12.0" customHeight="1">
      <c r="R110" s="4"/>
    </row>
    <row r="111" ht="12.0" customHeight="1">
      <c r="R111" s="4"/>
    </row>
    <row r="112" ht="12.0" customHeight="1">
      <c r="R112" s="4"/>
    </row>
    <row r="113" ht="12.0" customHeight="1">
      <c r="R113" s="4"/>
    </row>
    <row r="114" ht="12.0" customHeight="1">
      <c r="R114" s="4"/>
    </row>
    <row r="115" ht="12.0" customHeight="1">
      <c r="R115" s="4"/>
    </row>
    <row r="116" ht="12.0" customHeight="1">
      <c r="R116" s="4"/>
    </row>
    <row r="117" ht="12.0" customHeight="1">
      <c r="R117" s="4"/>
    </row>
    <row r="118" ht="12.0" customHeight="1">
      <c r="R118" s="4"/>
    </row>
    <row r="119" ht="12.0" customHeight="1">
      <c r="R119" s="4"/>
    </row>
    <row r="120" ht="12.0" customHeight="1">
      <c r="R120" s="4"/>
    </row>
    <row r="121" ht="12.0" customHeight="1"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3">
    <mergeCell ref="J31:P31"/>
    <mergeCell ref="S31:Y31"/>
    <mergeCell ref="N49:P49"/>
    <mergeCell ref="B52:G52"/>
    <mergeCell ref="J52:P52"/>
    <mergeCell ref="S52:Y52"/>
    <mergeCell ref="B6:G6"/>
    <mergeCell ref="J6:P6"/>
    <mergeCell ref="S6:Y6"/>
    <mergeCell ref="N24:P24"/>
    <mergeCell ref="T27:T28"/>
    <mergeCell ref="U27:U28"/>
    <mergeCell ref="B31:G31"/>
  </mergeCells>
  <hyperlinks>
    <hyperlink r:id="rId2" ref="B75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2" t="s">
        <v>118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77" t="s">
        <v>119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77" t="s">
        <v>120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77"/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99</v>
      </c>
      <c r="K6" s="11"/>
      <c r="L6" s="11"/>
      <c r="M6" s="11"/>
      <c r="N6" s="11"/>
      <c r="O6" s="11"/>
      <c r="P6" s="11"/>
      <c r="Q6" s="13"/>
      <c r="R6" s="9"/>
      <c r="S6" s="10" t="s">
        <v>100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10575.0</v>
      </c>
      <c r="C9" s="9">
        <v>15.0</v>
      </c>
      <c r="D9" s="9">
        <v>35.0</v>
      </c>
      <c r="E9" s="9">
        <v>341.0</v>
      </c>
      <c r="F9" s="18" t="s">
        <v>23</v>
      </c>
      <c r="G9" s="9">
        <f t="shared" ref="G9:G17" si="3">SUM(B9:F9)</f>
        <v>10966</v>
      </c>
      <c r="H9" s="22">
        <f>G9/G19</f>
        <v>0.6373728567</v>
      </c>
      <c r="I9" s="9"/>
      <c r="J9" s="9">
        <v>2015.0</v>
      </c>
      <c r="K9" s="9">
        <v>39.0</v>
      </c>
      <c r="L9" s="9">
        <v>50.0</v>
      </c>
      <c r="M9" s="9">
        <v>614.0</v>
      </c>
      <c r="N9" s="9">
        <v>5.0</v>
      </c>
      <c r="O9" s="9">
        <v>56.0</v>
      </c>
      <c r="P9" s="9">
        <f t="shared" ref="P9:P17" si="4">SUM(J9:O9)</f>
        <v>2779</v>
      </c>
      <c r="Q9" s="22">
        <f>P9/P19</f>
        <v>0.8214602424</v>
      </c>
      <c r="R9" s="9"/>
      <c r="S9" s="9">
        <f t="shared" ref="S9:V9" si="1">B9+J9</f>
        <v>12590</v>
      </c>
      <c r="T9" s="9">
        <f t="shared" si="1"/>
        <v>54</v>
      </c>
      <c r="U9" s="9">
        <f t="shared" si="1"/>
        <v>85</v>
      </c>
      <c r="V9" s="9">
        <f t="shared" si="1"/>
        <v>955</v>
      </c>
      <c r="W9" s="9">
        <f t="shared" ref="W9:X9" si="2">N9</f>
        <v>5</v>
      </c>
      <c r="X9" s="9">
        <f t="shared" si="2"/>
        <v>56</v>
      </c>
      <c r="Y9" s="9">
        <f t="shared" ref="Y9:Y17" si="7">SUM(S9:X9)</f>
        <v>13745</v>
      </c>
      <c r="Z9" s="22">
        <f>Y9/Y19</f>
        <v>0.6676219157</v>
      </c>
    </row>
    <row r="10" ht="12.0" customHeight="1">
      <c r="A10" s="19" t="s">
        <v>16</v>
      </c>
      <c r="B10" s="9">
        <v>0.0</v>
      </c>
      <c r="C10" s="9">
        <v>1947.0</v>
      </c>
      <c r="D10" s="9">
        <v>2440.0</v>
      </c>
      <c r="E10" s="9">
        <v>40.0</v>
      </c>
      <c r="F10" s="18" t="s">
        <v>23</v>
      </c>
      <c r="G10" s="9">
        <f t="shared" si="3"/>
        <v>4427</v>
      </c>
      <c r="H10" s="22">
        <f>G10/G19</f>
        <v>0.2573089218</v>
      </c>
      <c r="I10" s="9"/>
      <c r="J10" s="9">
        <v>0.0</v>
      </c>
      <c r="K10" s="9">
        <v>133.0</v>
      </c>
      <c r="L10" s="9">
        <v>52.0</v>
      </c>
      <c r="M10" s="9">
        <v>9.0</v>
      </c>
      <c r="N10" s="9">
        <v>0.0</v>
      </c>
      <c r="O10" s="9">
        <v>8.0</v>
      </c>
      <c r="P10" s="9">
        <f t="shared" si="4"/>
        <v>202</v>
      </c>
      <c r="Q10" s="22">
        <f>P10/P19</f>
        <v>0.05971031629</v>
      </c>
      <c r="R10" s="9"/>
      <c r="S10" s="9">
        <f t="shared" ref="S10:V10" si="5">B10+J10</f>
        <v>0</v>
      </c>
      <c r="T10" s="9">
        <f t="shared" si="5"/>
        <v>2080</v>
      </c>
      <c r="U10" s="9">
        <f t="shared" si="5"/>
        <v>2492</v>
      </c>
      <c r="V10" s="9">
        <f t="shared" si="5"/>
        <v>49</v>
      </c>
      <c r="W10" s="9">
        <f t="shared" ref="W10:X10" si="6">N10</f>
        <v>0</v>
      </c>
      <c r="X10" s="9">
        <f t="shared" si="6"/>
        <v>8</v>
      </c>
      <c r="Y10" s="9">
        <f t="shared" si="7"/>
        <v>4629</v>
      </c>
      <c r="Z10" s="22">
        <f>Y10/Y19</f>
        <v>0.2248397125</v>
      </c>
    </row>
    <row r="11" ht="12.0" customHeight="1">
      <c r="A11" s="19" t="s">
        <v>17</v>
      </c>
      <c r="B11" s="9">
        <v>0.0</v>
      </c>
      <c r="C11" s="9">
        <v>1692.0</v>
      </c>
      <c r="D11" s="9">
        <v>0.0</v>
      </c>
      <c r="E11" s="9">
        <v>0.0</v>
      </c>
      <c r="F11" s="18" t="s">
        <v>23</v>
      </c>
      <c r="G11" s="9">
        <f t="shared" si="3"/>
        <v>1692</v>
      </c>
      <c r="H11" s="22">
        <f>G11/G19</f>
        <v>0.0983435048</v>
      </c>
      <c r="I11" s="9"/>
      <c r="J11" s="9">
        <v>0.0</v>
      </c>
      <c r="K11" s="9">
        <v>334.0</v>
      </c>
      <c r="L11" s="9">
        <v>0.0</v>
      </c>
      <c r="M11" s="9">
        <v>1.0</v>
      </c>
      <c r="N11" s="9">
        <v>0.0</v>
      </c>
      <c r="O11" s="9">
        <v>2.0</v>
      </c>
      <c r="P11" s="9">
        <f t="shared" si="4"/>
        <v>337</v>
      </c>
      <c r="Q11" s="22">
        <f>P11/P19</f>
        <v>0.09961572569</v>
      </c>
      <c r="R11" s="9"/>
      <c r="S11" s="9">
        <f t="shared" ref="S11:V11" si="8">B11+J11</f>
        <v>0</v>
      </c>
      <c r="T11" s="9">
        <f t="shared" si="8"/>
        <v>2026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2</v>
      </c>
      <c r="Y11" s="9">
        <f t="shared" si="7"/>
        <v>2029</v>
      </c>
      <c r="Z11" s="22">
        <f>Y11/Y19</f>
        <v>0.09855255489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0.001511188608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0.001262871576</v>
      </c>
    </row>
    <row r="13" ht="12.0" customHeight="1">
      <c r="A13" s="19" t="s">
        <v>63</v>
      </c>
      <c r="B13" s="9">
        <v>0.0</v>
      </c>
      <c r="C13" s="9">
        <v>28.0</v>
      </c>
      <c r="D13" s="9">
        <v>29.0</v>
      </c>
      <c r="E13" s="9">
        <v>1.0</v>
      </c>
      <c r="F13" s="18" t="s">
        <v>23</v>
      </c>
      <c r="G13" s="9">
        <f t="shared" si="3"/>
        <v>58</v>
      </c>
      <c r="H13" s="22">
        <f>G13/G19</f>
        <v>0.003371113049</v>
      </c>
      <c r="I13" s="9"/>
      <c r="J13" s="9">
        <v>0.0</v>
      </c>
      <c r="K13" s="9">
        <v>24.0</v>
      </c>
      <c r="L13" s="9">
        <v>6.0</v>
      </c>
      <c r="M13" s="9">
        <v>2.0</v>
      </c>
      <c r="N13" s="9">
        <v>0.0</v>
      </c>
      <c r="O13" s="9">
        <v>17.0</v>
      </c>
      <c r="P13" s="9">
        <f t="shared" si="4"/>
        <v>49</v>
      </c>
      <c r="Q13" s="22">
        <f>P13/P19</f>
        <v>0.01448418563</v>
      </c>
      <c r="R13" s="9"/>
      <c r="S13" s="9">
        <f t="shared" ref="S13:V13" si="12">B13+J13</f>
        <v>0</v>
      </c>
      <c r="T13" s="9">
        <f t="shared" si="12"/>
        <v>52</v>
      </c>
      <c r="U13" s="9">
        <f t="shared" si="12"/>
        <v>35</v>
      </c>
      <c r="V13" s="9">
        <f t="shared" si="12"/>
        <v>3</v>
      </c>
      <c r="W13" s="9">
        <f t="shared" ref="W13:X13" si="13">N13</f>
        <v>0</v>
      </c>
      <c r="X13" s="9">
        <f t="shared" si="13"/>
        <v>17</v>
      </c>
      <c r="Y13" s="9">
        <f t="shared" si="7"/>
        <v>107</v>
      </c>
      <c r="Z13" s="22">
        <f>Y13/Y19</f>
        <v>0.005197202254</v>
      </c>
    </row>
    <row r="14" ht="12.0" customHeight="1">
      <c r="A14" s="19" t="s">
        <v>19</v>
      </c>
      <c r="B14" s="9">
        <v>0.0</v>
      </c>
      <c r="C14" s="9">
        <v>29.0</v>
      </c>
      <c r="D14" s="9">
        <v>0.0</v>
      </c>
      <c r="E14" s="9">
        <v>0.0</v>
      </c>
      <c r="F14" s="18" t="s">
        <v>23</v>
      </c>
      <c r="G14" s="9">
        <f t="shared" si="3"/>
        <v>29</v>
      </c>
      <c r="H14" s="22">
        <f>G14/G19</f>
        <v>0.001685556524</v>
      </c>
      <c r="I14" s="9"/>
      <c r="J14" s="9">
        <v>0.0</v>
      </c>
      <c r="K14" s="9">
        <v>9.0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9</v>
      </c>
      <c r="Q14" s="22">
        <f>P14/P19</f>
        <v>0.002660360627</v>
      </c>
      <c r="R14" s="9"/>
      <c r="S14" s="9">
        <f t="shared" ref="S14:V14" si="14">B14+J14</f>
        <v>0</v>
      </c>
      <c r="T14" s="9">
        <f t="shared" si="14"/>
        <v>38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38</v>
      </c>
      <c r="Z14" s="22">
        <f>Y14/Y19</f>
        <v>0.00184573538</v>
      </c>
    </row>
    <row r="15" ht="12.0" customHeight="1">
      <c r="A15" s="19" t="s">
        <v>64</v>
      </c>
      <c r="B15" s="9">
        <v>0.0</v>
      </c>
      <c r="C15" s="9">
        <v>4.0</v>
      </c>
      <c r="D15" s="9">
        <v>0.0</v>
      </c>
      <c r="E15" s="9">
        <v>0.0</v>
      </c>
      <c r="F15" s="18" t="s">
        <v>23</v>
      </c>
      <c r="G15" s="9">
        <f t="shared" si="3"/>
        <v>4</v>
      </c>
      <c r="H15" s="22">
        <f>G15/G19</f>
        <v>0.0002324905551</v>
      </c>
      <c r="I15" s="9"/>
      <c r="J15" s="9">
        <v>0.0</v>
      </c>
      <c r="K15" s="9">
        <v>5.0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5</v>
      </c>
      <c r="Q15" s="22">
        <f>P15/P19</f>
        <v>0.001477978126</v>
      </c>
      <c r="R15" s="9"/>
      <c r="S15" s="9">
        <f t="shared" ref="S15:V15" si="16">B15+J15</f>
        <v>0</v>
      </c>
      <c r="T15" s="9">
        <f t="shared" si="16"/>
        <v>9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9</v>
      </c>
      <c r="Z15" s="22">
        <f>Y15/Y19</f>
        <v>0.0004371478531</v>
      </c>
    </row>
    <row r="16" ht="12.0" customHeight="1">
      <c r="A16" s="19" t="s">
        <v>65</v>
      </c>
      <c r="B16" s="9">
        <v>0.0</v>
      </c>
      <c r="C16" s="9">
        <v>2.0</v>
      </c>
      <c r="D16" s="9">
        <v>0.0</v>
      </c>
      <c r="E16" s="9">
        <v>0.0</v>
      </c>
      <c r="F16" s="18" t="s">
        <v>23</v>
      </c>
      <c r="G16" s="9">
        <f t="shared" si="3"/>
        <v>2</v>
      </c>
      <c r="H16" s="22">
        <f>G16/G19</f>
        <v>0.0001162452775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0.0002955956252</v>
      </c>
      <c r="R16" s="9"/>
      <c r="S16" s="9">
        <f t="shared" ref="S16:V16" si="18">B16+J16</f>
        <v>0</v>
      </c>
      <c r="T16" s="9">
        <f t="shared" si="18"/>
        <v>3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3</v>
      </c>
      <c r="Z16" s="22">
        <f>Y16/Y19</f>
        <v>0.000145715951</v>
      </c>
    </row>
    <row r="17" ht="12.0" customHeight="1">
      <c r="A17" s="19" t="s">
        <v>66</v>
      </c>
      <c r="B17" s="9">
        <v>0.0</v>
      </c>
      <c r="C17" s="9">
        <v>1.0</v>
      </c>
      <c r="D17" s="9">
        <v>0.0</v>
      </c>
      <c r="E17" s="9">
        <v>0.0</v>
      </c>
      <c r="F17" s="18" t="s">
        <v>23</v>
      </c>
      <c r="G17" s="9">
        <f t="shared" si="3"/>
        <v>1</v>
      </c>
      <c r="H17" s="22">
        <f>G17/G19</f>
        <v>0.00005812263877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0.0</v>
      </c>
      <c r="P17" s="9">
        <f t="shared" si="4"/>
        <v>1</v>
      </c>
      <c r="Q17" s="22">
        <f>P17/P19</f>
        <v>0.0002955956252</v>
      </c>
      <c r="R17" s="9"/>
      <c r="S17" s="9">
        <f t="shared" ref="S17:V17" si="20">B17+J17</f>
        <v>0</v>
      </c>
      <c r="T17" s="9">
        <f t="shared" si="20"/>
        <v>2</v>
      </c>
      <c r="U17" s="9">
        <f t="shared" si="20"/>
        <v>0</v>
      </c>
      <c r="V17" s="9">
        <f t="shared" si="20"/>
        <v>0</v>
      </c>
      <c r="W17" s="9"/>
      <c r="X17" s="9"/>
      <c r="Y17" s="9">
        <f t="shared" si="7"/>
        <v>2</v>
      </c>
      <c r="Z17" s="22">
        <f>Y17/Y19</f>
        <v>0.00009714396736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1">SUM(B9:B17)</f>
        <v>10575</v>
      </c>
      <c r="C19" s="27">
        <f t="shared" si="21"/>
        <v>3720</v>
      </c>
      <c r="D19" s="27">
        <f t="shared" si="21"/>
        <v>2528</v>
      </c>
      <c r="E19" s="27">
        <f t="shared" si="21"/>
        <v>382</v>
      </c>
      <c r="F19" s="47" t="s">
        <v>23</v>
      </c>
      <c r="G19" s="27">
        <f>SUM(B19:F19)</f>
        <v>17205</v>
      </c>
      <c r="H19" s="28">
        <f>G19/G19</f>
        <v>1</v>
      </c>
      <c r="I19" s="27"/>
      <c r="J19" s="27">
        <f t="shared" ref="J19:O19" si="22">SUM(J9:J17)</f>
        <v>2015</v>
      </c>
      <c r="K19" s="27">
        <f t="shared" si="22"/>
        <v>546</v>
      </c>
      <c r="L19" s="27">
        <f t="shared" si="22"/>
        <v>108</v>
      </c>
      <c r="M19" s="27">
        <f t="shared" si="22"/>
        <v>626</v>
      </c>
      <c r="N19" s="27">
        <f t="shared" si="22"/>
        <v>5</v>
      </c>
      <c r="O19" s="27">
        <f t="shared" si="22"/>
        <v>83</v>
      </c>
      <c r="P19" s="27">
        <f>SUM(J19:O19)</f>
        <v>3383</v>
      </c>
      <c r="Q19" s="28">
        <f>P19/P19</f>
        <v>1</v>
      </c>
      <c r="R19" s="27"/>
      <c r="S19" s="27">
        <f t="shared" ref="S19:V19" si="23">B19+J19</f>
        <v>12590</v>
      </c>
      <c r="T19" s="27">
        <f t="shared" si="23"/>
        <v>4266</v>
      </c>
      <c r="U19" s="27">
        <f t="shared" si="23"/>
        <v>2636</v>
      </c>
      <c r="V19" s="27">
        <f t="shared" si="23"/>
        <v>1008</v>
      </c>
      <c r="W19" s="27">
        <f t="shared" ref="W19:X19" si="24">N19</f>
        <v>5</v>
      </c>
      <c r="X19" s="27">
        <f t="shared" si="24"/>
        <v>83</v>
      </c>
      <c r="Y19" s="27">
        <f>SUM(S19:X19)</f>
        <v>20588</v>
      </c>
      <c r="Z19" s="28">
        <f>Y19/Y19</f>
        <v>1</v>
      </c>
    </row>
    <row r="20" ht="12.0" customHeight="1">
      <c r="A20" s="26" t="s">
        <v>12</v>
      </c>
      <c r="B20" s="28">
        <f>B19/G19</f>
        <v>0.614646905</v>
      </c>
      <c r="C20" s="28">
        <f>C19/G19</f>
        <v>0.2162162162</v>
      </c>
      <c r="D20" s="28">
        <f>D19/G19</f>
        <v>0.1469340308</v>
      </c>
      <c r="E20" s="28">
        <f>E19/G19</f>
        <v>0.02220284801</v>
      </c>
      <c r="F20" s="47" t="s">
        <v>23</v>
      </c>
      <c r="G20" s="28">
        <f>G19/G19</f>
        <v>1</v>
      </c>
      <c r="H20" s="28"/>
      <c r="I20" s="28"/>
      <c r="J20" s="28">
        <f>J19/P19</f>
        <v>0.5956251847</v>
      </c>
      <c r="K20" s="28">
        <f>K19/P19</f>
        <v>0.1613952114</v>
      </c>
      <c r="L20" s="28">
        <f>L19/P19</f>
        <v>0.03192432752</v>
      </c>
      <c r="M20" s="28">
        <f>M19/P19</f>
        <v>0.1850428614</v>
      </c>
      <c r="N20" s="28">
        <f>N19/P19</f>
        <v>0.001477978126</v>
      </c>
      <c r="O20" s="28">
        <f>O19/P19</f>
        <v>0.02453443689</v>
      </c>
      <c r="P20" s="28">
        <f>P19/P19</f>
        <v>1</v>
      </c>
      <c r="Q20" s="28"/>
      <c r="R20" s="28"/>
      <c r="S20" s="28">
        <f>S19/Y19</f>
        <v>0.6115212745</v>
      </c>
      <c r="T20" s="28">
        <f>T19/Y19</f>
        <v>0.2072080824</v>
      </c>
      <c r="U20" s="28">
        <f>U19/Y19</f>
        <v>0.128035749</v>
      </c>
      <c r="V20" s="28">
        <f>V19/Y19</f>
        <v>0.04896055955</v>
      </c>
      <c r="W20" s="28">
        <f>W19/Y19</f>
        <v>0.0002428599184</v>
      </c>
      <c r="X20" s="28">
        <f>X19/Y19</f>
        <v>0.004031474645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5">SUM(B10:B17)</f>
        <v>0</v>
      </c>
      <c r="C21" s="9">
        <f t="shared" si="25"/>
        <v>3705</v>
      </c>
      <c r="D21" s="9">
        <f t="shared" si="25"/>
        <v>2493</v>
      </c>
      <c r="E21" s="9">
        <f t="shared" si="25"/>
        <v>41</v>
      </c>
      <c r="F21" s="18" t="s">
        <v>23</v>
      </c>
      <c r="G21" s="9">
        <f>SUM(G10:G17)</f>
        <v>6239</v>
      </c>
      <c r="H21" s="9"/>
      <c r="I21" s="9"/>
      <c r="J21" s="9">
        <f t="shared" ref="J21:P21" si="26">SUM(J10:J17)</f>
        <v>0</v>
      </c>
      <c r="K21" s="9">
        <f t="shared" si="26"/>
        <v>507</v>
      </c>
      <c r="L21" s="9">
        <f t="shared" si="26"/>
        <v>58</v>
      </c>
      <c r="M21" s="9">
        <f t="shared" si="26"/>
        <v>12</v>
      </c>
      <c r="N21" s="9">
        <f t="shared" si="26"/>
        <v>0</v>
      </c>
      <c r="O21" s="9">
        <f t="shared" si="26"/>
        <v>27</v>
      </c>
      <c r="P21" s="9">
        <f t="shared" si="26"/>
        <v>604</v>
      </c>
      <c r="Q21" s="9"/>
      <c r="R21" s="9"/>
      <c r="S21" s="9">
        <f t="shared" ref="S21:Y21" si="27">SUM(S10:S17)</f>
        <v>0</v>
      </c>
      <c r="T21" s="9">
        <f t="shared" si="27"/>
        <v>4212</v>
      </c>
      <c r="U21" s="9">
        <f t="shared" si="27"/>
        <v>2551</v>
      </c>
      <c r="V21" s="9">
        <f t="shared" si="27"/>
        <v>53</v>
      </c>
      <c r="W21" s="9">
        <f t="shared" si="27"/>
        <v>0</v>
      </c>
      <c r="X21" s="9">
        <f t="shared" si="27"/>
        <v>27</v>
      </c>
      <c r="Y21" s="9">
        <f t="shared" si="27"/>
        <v>6843</v>
      </c>
      <c r="Z21" s="9"/>
    </row>
    <row r="22" ht="12.0" customHeight="1">
      <c r="A22" s="29" t="s">
        <v>22</v>
      </c>
      <c r="B22" s="22">
        <f t="shared" ref="B22:E22" si="28">B21/B19</f>
        <v>0</v>
      </c>
      <c r="C22" s="22">
        <f t="shared" si="28"/>
        <v>0.9959677419</v>
      </c>
      <c r="D22" s="22">
        <f t="shared" si="28"/>
        <v>0.9861550633</v>
      </c>
      <c r="E22" s="22">
        <f t="shared" si="28"/>
        <v>0.1073298429</v>
      </c>
      <c r="F22" s="18" t="s">
        <v>23</v>
      </c>
      <c r="G22" s="22">
        <f>G21/G19</f>
        <v>0.3626271433</v>
      </c>
      <c r="H22" s="22"/>
      <c r="I22" s="22"/>
      <c r="J22" s="22">
        <f t="shared" ref="J22:P22" si="29">J21/J19</f>
        <v>0</v>
      </c>
      <c r="K22" s="22">
        <f t="shared" si="29"/>
        <v>0.9285714286</v>
      </c>
      <c r="L22" s="22">
        <f t="shared" si="29"/>
        <v>0.537037037</v>
      </c>
      <c r="M22" s="22">
        <f t="shared" si="29"/>
        <v>0.01916932907</v>
      </c>
      <c r="N22" s="22">
        <f t="shared" si="29"/>
        <v>0</v>
      </c>
      <c r="O22" s="22">
        <f t="shared" si="29"/>
        <v>0.3253012048</v>
      </c>
      <c r="P22" s="22">
        <f t="shared" si="29"/>
        <v>0.1785397576</v>
      </c>
      <c r="Q22" s="22"/>
      <c r="R22" s="22"/>
      <c r="S22" s="22">
        <f t="shared" ref="S22:Y22" si="30">S21/S19</f>
        <v>0</v>
      </c>
      <c r="T22" s="22">
        <f t="shared" si="30"/>
        <v>0.9873417722</v>
      </c>
      <c r="U22" s="22">
        <f t="shared" si="30"/>
        <v>0.967754173</v>
      </c>
      <c r="V22" s="22">
        <f t="shared" si="30"/>
        <v>0.05257936508</v>
      </c>
      <c r="W22" s="22">
        <f t="shared" si="30"/>
        <v>0</v>
      </c>
      <c r="X22" s="22">
        <f t="shared" si="30"/>
        <v>0.3253012048</v>
      </c>
      <c r="Y22" s="22">
        <f t="shared" si="30"/>
        <v>0.3323780843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0.5938451675</v>
      </c>
      <c r="D23" s="32">
        <f>D21/G21</f>
        <v>0.3995832665</v>
      </c>
      <c r="E23" s="32">
        <f>E21/G21</f>
        <v>0.006571565956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0.8394039735</v>
      </c>
      <c r="L23" s="32">
        <f>L21/P21</f>
        <v>0.09602649007</v>
      </c>
      <c r="M23" s="32">
        <f>M21/P21</f>
        <v>0.01986754967</v>
      </c>
      <c r="N23" s="32">
        <f>N21/P21</f>
        <v>0</v>
      </c>
      <c r="O23" s="32">
        <f>O21/P21</f>
        <v>0.04470198675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0.615519509</v>
      </c>
      <c r="U23" s="32">
        <f>U21/Y21</f>
        <v>0.3727897121</v>
      </c>
      <c r="V23" s="32">
        <f>V21/Y21</f>
        <v>0.00774514102</v>
      </c>
      <c r="W23" s="32">
        <f>W21/Y21</f>
        <v>0</v>
      </c>
      <c r="X23" s="32">
        <f>X21/Y21</f>
        <v>0.003945637878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2" t="s">
        <v>121</v>
      </c>
      <c r="L26" s="3"/>
      <c r="M26" s="3"/>
      <c r="N26" s="3"/>
      <c r="O26" s="3"/>
      <c r="P26" s="3"/>
      <c r="Q26" s="37"/>
      <c r="R26" s="37"/>
      <c r="S26" s="4"/>
    </row>
    <row r="27" ht="12.0" customHeight="1">
      <c r="A27" s="77" t="s">
        <v>119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77" t="s">
        <v>120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77"/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84</v>
      </c>
      <c r="C31" s="11"/>
      <c r="D31" s="11"/>
      <c r="E31" s="11"/>
      <c r="F31" s="11"/>
      <c r="G31" s="11"/>
      <c r="H31" s="12"/>
      <c r="I31" s="9"/>
      <c r="J31" s="10" t="s">
        <v>108</v>
      </c>
      <c r="K31" s="11"/>
      <c r="L31" s="11"/>
      <c r="M31" s="11"/>
      <c r="N31" s="11"/>
      <c r="O31" s="11"/>
      <c r="P31" s="11"/>
      <c r="Q31" s="13"/>
      <c r="R31" s="9"/>
      <c r="S31" s="10" t="s">
        <v>100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2773570.0</v>
      </c>
      <c r="C34" s="9">
        <v>2210.0</v>
      </c>
      <c r="D34" s="9">
        <v>6220.0</v>
      </c>
      <c r="E34" s="9">
        <v>104820.0</v>
      </c>
      <c r="F34" s="18" t="s">
        <v>23</v>
      </c>
      <c r="G34" s="9">
        <v>2886820.0</v>
      </c>
      <c r="H34" s="22">
        <f>G34/G44</f>
        <v>0.7062055536</v>
      </c>
      <c r="I34" s="42"/>
      <c r="J34" s="9">
        <v>1906130.0</v>
      </c>
      <c r="K34" s="9">
        <v>39810.0</v>
      </c>
      <c r="L34" s="9">
        <v>59810.0</v>
      </c>
      <c r="M34" s="9">
        <v>680610.0</v>
      </c>
      <c r="N34" s="9">
        <v>6020.0</v>
      </c>
      <c r="O34" s="9">
        <v>53060.0</v>
      </c>
      <c r="P34" s="9">
        <v>2745440.0</v>
      </c>
      <c r="Q34" s="22">
        <f>P34/P44</f>
        <v>0.8347314237</v>
      </c>
      <c r="R34" s="42"/>
      <c r="S34" s="9">
        <f t="shared" ref="S34:V34" si="31">B34+J34</f>
        <v>4679700</v>
      </c>
      <c r="T34" s="9">
        <f t="shared" si="31"/>
        <v>42020</v>
      </c>
      <c r="U34" s="9">
        <f t="shared" si="31"/>
        <v>66030</v>
      </c>
      <c r="V34" s="9">
        <f t="shared" si="31"/>
        <v>785430</v>
      </c>
      <c r="W34" s="9">
        <f t="shared" ref="W34:X34" si="32">N34</f>
        <v>6020</v>
      </c>
      <c r="X34" s="9">
        <f t="shared" si="32"/>
        <v>53060</v>
      </c>
      <c r="Y34" s="9">
        <f t="shared" ref="Y34:Y42" si="35">SUM(S34:X34)</f>
        <v>5632260</v>
      </c>
      <c r="Z34" s="22">
        <f>Y34/Y44</f>
        <v>0.763510958</v>
      </c>
    </row>
    <row r="35" ht="12.0" customHeight="1">
      <c r="A35" s="19" t="s">
        <v>16</v>
      </c>
      <c r="B35" s="9">
        <v>0.0</v>
      </c>
      <c r="C35" s="9">
        <v>361400.0</v>
      </c>
      <c r="D35" s="9">
        <v>397790.0</v>
      </c>
      <c r="E35" s="9">
        <v>9150.0</v>
      </c>
      <c r="F35" s="18" t="s">
        <v>23</v>
      </c>
      <c r="G35" s="9">
        <v>768350.0</v>
      </c>
      <c r="H35" s="22">
        <f>G35/G44</f>
        <v>0.1879621996</v>
      </c>
      <c r="I35" s="42"/>
      <c r="J35" s="9">
        <v>0.0</v>
      </c>
      <c r="K35" s="9">
        <v>118340.0</v>
      </c>
      <c r="L35" s="9">
        <v>41810.0</v>
      </c>
      <c r="M35" s="9">
        <v>9190.0</v>
      </c>
      <c r="N35" s="9">
        <v>0.0</v>
      </c>
      <c r="O35" s="9">
        <v>5700.0</v>
      </c>
      <c r="P35" s="9">
        <v>175040.0</v>
      </c>
      <c r="Q35" s="22">
        <f>P35/P44</f>
        <v>0.05321966184</v>
      </c>
      <c r="R35" s="42"/>
      <c r="S35" s="9">
        <f t="shared" ref="S35:V35" si="33">B35+J35</f>
        <v>0</v>
      </c>
      <c r="T35" s="9">
        <f t="shared" si="33"/>
        <v>479740</v>
      </c>
      <c r="U35" s="9">
        <f t="shared" si="33"/>
        <v>439600</v>
      </c>
      <c r="V35" s="9">
        <f t="shared" si="33"/>
        <v>18340</v>
      </c>
      <c r="W35" s="9">
        <f t="shared" ref="W35:X35" si="34">N35</f>
        <v>0</v>
      </c>
      <c r="X35" s="9">
        <f t="shared" si="34"/>
        <v>5700</v>
      </c>
      <c r="Y35" s="9">
        <f t="shared" si="35"/>
        <v>943380</v>
      </c>
      <c r="Z35" s="22">
        <f>Y35/Y44</f>
        <v>0.127884893</v>
      </c>
    </row>
    <row r="36" ht="12.0" customHeight="1">
      <c r="A36" s="19" t="s">
        <v>17</v>
      </c>
      <c r="B36" s="9">
        <v>0.0</v>
      </c>
      <c r="C36" s="9">
        <v>405930.0</v>
      </c>
      <c r="D36" s="9">
        <v>0.0</v>
      </c>
      <c r="E36" s="9">
        <v>0.0</v>
      </c>
      <c r="F36" s="18" t="s">
        <v>23</v>
      </c>
      <c r="G36" s="9">
        <v>405930.0</v>
      </c>
      <c r="H36" s="22">
        <f>G36/G44</f>
        <v>0.09930304639</v>
      </c>
      <c r="I36" s="42"/>
      <c r="J36" s="9">
        <v>0.0</v>
      </c>
      <c r="K36" s="9">
        <v>313240.0</v>
      </c>
      <c r="L36" s="9">
        <v>0.0</v>
      </c>
      <c r="M36" s="9">
        <v>1300.0</v>
      </c>
      <c r="N36" s="9">
        <v>0.0</v>
      </c>
      <c r="O36" s="9">
        <v>1500.0</v>
      </c>
      <c r="P36" s="9">
        <v>316040.0</v>
      </c>
      <c r="Q36" s="22">
        <f>P36/P44</f>
        <v>0.0960897048</v>
      </c>
      <c r="R36" s="42"/>
      <c r="S36" s="9">
        <f t="shared" ref="S36:V36" si="36">B36+J36</f>
        <v>0</v>
      </c>
      <c r="T36" s="9">
        <f t="shared" si="36"/>
        <v>719170</v>
      </c>
      <c r="U36" s="9">
        <f t="shared" si="36"/>
        <v>0</v>
      </c>
      <c r="V36" s="9">
        <f t="shared" si="36"/>
        <v>1300</v>
      </c>
      <c r="W36" s="9">
        <f t="shared" ref="W36:X36" si="37">N36</f>
        <v>0</v>
      </c>
      <c r="X36" s="9">
        <f t="shared" si="37"/>
        <v>1500</v>
      </c>
      <c r="Y36" s="9">
        <f t="shared" si="35"/>
        <v>721970</v>
      </c>
      <c r="Z36" s="22">
        <f>Y36/Y44</f>
        <v>0.09787048296</v>
      </c>
    </row>
    <row r="37" ht="12.0" customHeight="1">
      <c r="A37" s="19" t="s">
        <v>18</v>
      </c>
      <c r="B37" s="9">
        <v>0.0</v>
      </c>
      <c r="C37" s="9">
        <v>410.0</v>
      </c>
      <c r="D37" s="9">
        <v>4040.0</v>
      </c>
      <c r="E37" s="9">
        <v>0.0</v>
      </c>
      <c r="F37" s="18" t="s">
        <v>23</v>
      </c>
      <c r="G37" s="9">
        <v>4450.0</v>
      </c>
      <c r="H37" s="22">
        <f>G37/G44</f>
        <v>0.001088607781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8">B37+J37</f>
        <v>0</v>
      </c>
      <c r="T37" s="9">
        <f t="shared" si="38"/>
        <v>410</v>
      </c>
      <c r="U37" s="9">
        <f t="shared" si="38"/>
        <v>4040</v>
      </c>
      <c r="V37" s="9">
        <f t="shared" si="38"/>
        <v>0</v>
      </c>
      <c r="W37" s="9">
        <f t="shared" ref="W37:X37" si="39">N37</f>
        <v>0</v>
      </c>
      <c r="X37" s="9">
        <f t="shared" si="39"/>
        <v>0</v>
      </c>
      <c r="Y37" s="9">
        <f t="shared" si="35"/>
        <v>4450</v>
      </c>
      <c r="Z37" s="22">
        <f>Y37/Y44</f>
        <v>0.0006032434162</v>
      </c>
    </row>
    <row r="38" ht="12.0" customHeight="1">
      <c r="A38" s="19" t="s">
        <v>63</v>
      </c>
      <c r="B38" s="9">
        <v>0.0</v>
      </c>
      <c r="C38" s="9">
        <v>5940.0</v>
      </c>
      <c r="D38" s="9">
        <v>5110.0</v>
      </c>
      <c r="E38" s="9">
        <v>210.0</v>
      </c>
      <c r="F38" s="18" t="s">
        <v>23</v>
      </c>
      <c r="G38" s="9">
        <v>11270.0</v>
      </c>
      <c r="H38" s="22">
        <f>G38/G44</f>
        <v>0.002756990941</v>
      </c>
      <c r="I38" s="42"/>
      <c r="J38" s="9">
        <v>0.0</v>
      </c>
      <c r="K38" s="9">
        <v>21020.0</v>
      </c>
      <c r="L38" s="9">
        <v>6140.0</v>
      </c>
      <c r="M38" s="9">
        <v>1890.0</v>
      </c>
      <c r="N38" s="9">
        <v>0.0</v>
      </c>
      <c r="O38" s="9">
        <v>14160.0</v>
      </c>
      <c r="P38" s="9">
        <v>43210.0</v>
      </c>
      <c r="Q38" s="22">
        <f>P38/P44</f>
        <v>0.01313769189</v>
      </c>
      <c r="R38" s="42"/>
      <c r="S38" s="9">
        <f t="shared" ref="S38:V38" si="40">B38+J38</f>
        <v>0</v>
      </c>
      <c r="T38" s="9">
        <f t="shared" si="40"/>
        <v>26960</v>
      </c>
      <c r="U38" s="9">
        <f t="shared" si="40"/>
        <v>11250</v>
      </c>
      <c r="V38" s="9">
        <f t="shared" si="40"/>
        <v>2100</v>
      </c>
      <c r="W38" s="9">
        <f t="shared" ref="W38:X38" si="41">N38</f>
        <v>0</v>
      </c>
      <c r="X38" s="9">
        <f t="shared" si="41"/>
        <v>14160</v>
      </c>
      <c r="Y38" s="9">
        <f t="shared" si="35"/>
        <v>54470</v>
      </c>
      <c r="Z38" s="22">
        <f>Y38/Y44</f>
        <v>0.007383970535</v>
      </c>
    </row>
    <row r="39" ht="12.0" customHeight="1">
      <c r="A39" s="19" t="s">
        <v>19</v>
      </c>
      <c r="B39" s="9">
        <v>0.0</v>
      </c>
      <c r="C39" s="9">
        <v>8900.0</v>
      </c>
      <c r="D39" s="9">
        <v>0.0</v>
      </c>
      <c r="E39" s="9">
        <v>0.0</v>
      </c>
      <c r="F39" s="18" t="s">
        <v>23</v>
      </c>
      <c r="G39" s="9">
        <v>8900.0</v>
      </c>
      <c r="H39" s="22">
        <f>G39/G44</f>
        <v>0.002177215561</v>
      </c>
      <c r="I39" s="42"/>
      <c r="J39" s="9">
        <v>0.0</v>
      </c>
      <c r="K39" s="9">
        <v>6190.0</v>
      </c>
      <c r="L39" s="9">
        <v>0.0</v>
      </c>
      <c r="M39" s="9">
        <v>0.0</v>
      </c>
      <c r="N39" s="9">
        <v>0.0</v>
      </c>
      <c r="O39" s="9">
        <v>0.0</v>
      </c>
      <c r="P39" s="9">
        <v>6190.0</v>
      </c>
      <c r="Q39" s="22">
        <f>P39/P44</f>
        <v>0.00188202529</v>
      </c>
      <c r="R39" s="42"/>
      <c r="S39" s="9">
        <f t="shared" ref="S39:V39" si="42">B39+J39</f>
        <v>0</v>
      </c>
      <c r="T39" s="9">
        <f t="shared" si="42"/>
        <v>15090</v>
      </c>
      <c r="U39" s="9">
        <f t="shared" si="42"/>
        <v>0</v>
      </c>
      <c r="V39" s="9">
        <f t="shared" si="42"/>
        <v>0</v>
      </c>
      <c r="W39" s="9">
        <f t="shared" ref="W39:X39" si="43">N39</f>
        <v>0</v>
      </c>
      <c r="X39" s="9">
        <f t="shared" si="43"/>
        <v>0</v>
      </c>
      <c r="Y39" s="9">
        <f t="shared" si="35"/>
        <v>15090</v>
      </c>
      <c r="Z39" s="22">
        <f>Y39/Y44</f>
        <v>0.002045605202</v>
      </c>
    </row>
    <row r="40" ht="12.0" customHeight="1">
      <c r="A40" s="19" t="s">
        <v>64</v>
      </c>
      <c r="B40" s="9">
        <v>0.0</v>
      </c>
      <c r="C40" s="9">
        <v>1170.0</v>
      </c>
      <c r="D40" s="9">
        <v>0.0</v>
      </c>
      <c r="E40" s="9">
        <v>0.0</v>
      </c>
      <c r="F40" s="18" t="s">
        <v>23</v>
      </c>
      <c r="G40" s="9">
        <v>1170.0</v>
      </c>
      <c r="H40" s="22">
        <f>G40/G44</f>
        <v>0.0002862182255</v>
      </c>
      <c r="I40" s="42"/>
      <c r="J40" s="9">
        <v>0.0</v>
      </c>
      <c r="K40" s="9">
        <v>2240.0</v>
      </c>
      <c r="L40" s="9">
        <v>0.0</v>
      </c>
      <c r="M40" s="9">
        <v>0.0</v>
      </c>
      <c r="N40" s="9">
        <v>0.0</v>
      </c>
      <c r="O40" s="9">
        <v>0.0</v>
      </c>
      <c r="P40" s="9">
        <v>2240.0</v>
      </c>
      <c r="Q40" s="22">
        <f>P40/P44</f>
        <v>0.0006810560017</v>
      </c>
      <c r="R40" s="42"/>
      <c r="S40" s="9">
        <f t="shared" ref="S40:V40" si="44">B40+J40</f>
        <v>0</v>
      </c>
      <c r="T40" s="9">
        <f t="shared" si="44"/>
        <v>3410</v>
      </c>
      <c r="U40" s="9">
        <f t="shared" si="44"/>
        <v>0</v>
      </c>
      <c r="V40" s="9">
        <f t="shared" si="44"/>
        <v>0</v>
      </c>
      <c r="W40" s="9">
        <f t="shared" ref="W40:X40" si="45">N40</f>
        <v>0</v>
      </c>
      <c r="X40" s="9">
        <f t="shared" si="45"/>
        <v>0</v>
      </c>
      <c r="Y40" s="9">
        <f t="shared" si="35"/>
        <v>3410</v>
      </c>
      <c r="Z40" s="22">
        <f>Y40/Y44</f>
        <v>0.0004622606852</v>
      </c>
    </row>
    <row r="41" ht="12.0" customHeight="1">
      <c r="A41" s="19" t="s">
        <v>65</v>
      </c>
      <c r="B41" s="9">
        <v>0.0</v>
      </c>
      <c r="C41" s="9">
        <v>530.0</v>
      </c>
      <c r="D41" s="9">
        <v>0.0</v>
      </c>
      <c r="E41" s="9">
        <v>0.0</v>
      </c>
      <c r="F41" s="18" t="s">
        <v>23</v>
      </c>
      <c r="G41" s="9">
        <v>530.0</v>
      </c>
      <c r="H41" s="22">
        <f>G41/G44</f>
        <v>0.0001296544098</v>
      </c>
      <c r="I41" s="42"/>
      <c r="J41" s="9">
        <v>0.0</v>
      </c>
      <c r="K41" s="9">
        <v>570.0</v>
      </c>
      <c r="L41" s="9">
        <v>0.0</v>
      </c>
      <c r="M41" s="9">
        <v>0.0</v>
      </c>
      <c r="N41" s="9">
        <v>0.0</v>
      </c>
      <c r="O41" s="9">
        <v>0.0</v>
      </c>
      <c r="P41" s="9">
        <v>570.0</v>
      </c>
      <c r="Q41" s="22">
        <f>P41/P44</f>
        <v>0.000173304429</v>
      </c>
      <c r="R41" s="42"/>
      <c r="S41" s="9">
        <f t="shared" ref="S41:V41" si="46">B41+J41</f>
        <v>0</v>
      </c>
      <c r="T41" s="9">
        <f t="shared" si="46"/>
        <v>1100</v>
      </c>
      <c r="U41" s="9">
        <f t="shared" si="46"/>
        <v>0</v>
      </c>
      <c r="V41" s="9">
        <f t="shared" si="46"/>
        <v>0</v>
      </c>
      <c r="W41" s="9">
        <f t="shared" ref="W41:X41" si="47">N41</f>
        <v>0</v>
      </c>
      <c r="X41" s="9">
        <f t="shared" si="47"/>
        <v>0</v>
      </c>
      <c r="Y41" s="9">
        <f t="shared" si="35"/>
        <v>1100</v>
      </c>
      <c r="Z41" s="22">
        <f>Y41/Y44</f>
        <v>0.0001491163501</v>
      </c>
    </row>
    <row r="42" ht="12.0" customHeight="1">
      <c r="A42" s="19" t="s">
        <v>66</v>
      </c>
      <c r="B42" s="9">
        <v>0.0</v>
      </c>
      <c r="C42" s="9">
        <v>370.0</v>
      </c>
      <c r="D42" s="9">
        <v>0.0</v>
      </c>
      <c r="E42" s="9">
        <v>0.0</v>
      </c>
      <c r="F42" s="18" t="s">
        <v>23</v>
      </c>
      <c r="G42" s="9">
        <v>370.0</v>
      </c>
      <c r="H42" s="22">
        <f>G42/G44</f>
        <v>0.00009051345593</v>
      </c>
      <c r="I42" s="42"/>
      <c r="J42" s="9">
        <v>0.0</v>
      </c>
      <c r="K42" s="9">
        <v>280.0</v>
      </c>
      <c r="L42" s="9">
        <v>0.0</v>
      </c>
      <c r="M42" s="9">
        <v>0.0</v>
      </c>
      <c r="N42" s="9">
        <v>0.0</v>
      </c>
      <c r="O42" s="9">
        <v>0.0</v>
      </c>
      <c r="P42" s="9">
        <v>280.0</v>
      </c>
      <c r="Q42" s="22">
        <f>P42/P44</f>
        <v>0.00008513200021</v>
      </c>
      <c r="R42" s="42"/>
      <c r="S42" s="9">
        <f t="shared" ref="S42:V42" si="48">B42+J42</f>
        <v>0</v>
      </c>
      <c r="T42" s="9">
        <f t="shared" si="48"/>
        <v>650</v>
      </c>
      <c r="U42" s="9">
        <f t="shared" si="48"/>
        <v>0</v>
      </c>
      <c r="V42" s="9">
        <f t="shared" si="48"/>
        <v>0</v>
      </c>
      <c r="W42" s="9">
        <f t="shared" ref="W42:X42" si="49">N42</f>
        <v>0</v>
      </c>
      <c r="X42" s="9">
        <f t="shared" si="49"/>
        <v>0</v>
      </c>
      <c r="Y42" s="9">
        <f t="shared" si="35"/>
        <v>650</v>
      </c>
      <c r="Z42" s="22">
        <f>Y42/Y44</f>
        <v>0.00008811420686</v>
      </c>
    </row>
    <row r="43" ht="12.0" customHeight="1">
      <c r="A43" s="19"/>
      <c r="B43" s="9"/>
      <c r="C43" s="9"/>
      <c r="D43" s="9"/>
      <c r="E43" s="9"/>
      <c r="F43" s="18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2773570.0</v>
      </c>
      <c r="C44" s="27">
        <v>786870.0</v>
      </c>
      <c r="D44" s="27">
        <v>413170.0</v>
      </c>
      <c r="E44" s="27">
        <v>114180.0</v>
      </c>
      <c r="F44" s="47" t="s">
        <v>23</v>
      </c>
      <c r="G44" s="27">
        <v>4087790.0</v>
      </c>
      <c r="H44" s="28">
        <f>G44/G44</f>
        <v>1</v>
      </c>
      <c r="I44" s="27"/>
      <c r="J44" s="27">
        <v>1906130.0</v>
      </c>
      <c r="K44" s="27">
        <v>501680.0</v>
      </c>
      <c r="L44" s="27">
        <v>107760.0</v>
      </c>
      <c r="M44" s="27">
        <v>692980.0</v>
      </c>
      <c r="N44" s="27">
        <v>6020.0</v>
      </c>
      <c r="O44" s="27">
        <v>74430.0</v>
      </c>
      <c r="P44" s="27">
        <v>3289010.0</v>
      </c>
      <c r="Q44" s="28">
        <f>P44/P44</f>
        <v>1</v>
      </c>
      <c r="R44" s="27"/>
      <c r="S44" s="27">
        <f t="shared" ref="S44:V44" si="50">B44+J44</f>
        <v>4679700</v>
      </c>
      <c r="T44" s="27">
        <f t="shared" si="50"/>
        <v>1288550</v>
      </c>
      <c r="U44" s="27">
        <f t="shared" si="50"/>
        <v>520930</v>
      </c>
      <c r="V44" s="27">
        <f t="shared" si="50"/>
        <v>807160</v>
      </c>
      <c r="W44" s="27">
        <f t="shared" ref="W44:X44" si="51">N44</f>
        <v>6020</v>
      </c>
      <c r="X44" s="27">
        <f t="shared" si="51"/>
        <v>74430</v>
      </c>
      <c r="Y44" s="27">
        <f>SUM(S44:X44)</f>
        <v>7376790</v>
      </c>
      <c r="Z44" s="28">
        <f>Y44/Y44</f>
        <v>1</v>
      </c>
    </row>
    <row r="45" ht="12.0" customHeight="1">
      <c r="A45" s="26" t="s">
        <v>12</v>
      </c>
      <c r="B45" s="28">
        <f>B44/G44</f>
        <v>0.6785010972</v>
      </c>
      <c r="C45" s="28">
        <f>C44/G44</f>
        <v>0.192492765</v>
      </c>
      <c r="D45" s="28">
        <f>D44/G44</f>
        <v>0.1010741746</v>
      </c>
      <c r="E45" s="28">
        <f>E44/G44</f>
        <v>0.02793196324</v>
      </c>
      <c r="F45" s="47" t="s">
        <v>23</v>
      </c>
      <c r="G45" s="28">
        <f>G44/G44</f>
        <v>1</v>
      </c>
      <c r="H45" s="28"/>
      <c r="I45" s="28"/>
      <c r="J45" s="28">
        <f>J44/P44</f>
        <v>0.5795452127</v>
      </c>
      <c r="K45" s="28">
        <f>K44/P44</f>
        <v>0.1525322209</v>
      </c>
      <c r="L45" s="28">
        <f>L44/P44</f>
        <v>0.03276365837</v>
      </c>
      <c r="M45" s="28">
        <f>M44/P44</f>
        <v>0.2106956197</v>
      </c>
      <c r="N45" s="28">
        <f>N44/P44</f>
        <v>0.001830338004</v>
      </c>
      <c r="O45" s="28">
        <f>O44/P44</f>
        <v>0.02262990991</v>
      </c>
      <c r="P45" s="28">
        <f>P44/P44</f>
        <v>1</v>
      </c>
      <c r="Q45" s="28"/>
      <c r="R45" s="28"/>
      <c r="S45" s="28">
        <f>S44/Y44</f>
        <v>0.6343816213</v>
      </c>
      <c r="T45" s="28">
        <f>T44/Y44</f>
        <v>0.1746762481</v>
      </c>
      <c r="U45" s="28">
        <f>U44/Y44</f>
        <v>0.07061743658</v>
      </c>
      <c r="V45" s="28">
        <f>V44/Y44</f>
        <v>0.1094188665</v>
      </c>
      <c r="W45" s="28">
        <f>W44/Y44</f>
        <v>0.0008160731158</v>
      </c>
      <c r="X45" s="28">
        <f>X44/Y44</f>
        <v>0.01008975449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2">SUM(B35:B42)</f>
        <v>0</v>
      </c>
      <c r="C46" s="9">
        <f t="shared" si="52"/>
        <v>784650</v>
      </c>
      <c r="D46" s="9">
        <f t="shared" si="52"/>
        <v>406940</v>
      </c>
      <c r="E46" s="9">
        <f t="shared" si="52"/>
        <v>9360</v>
      </c>
      <c r="F46" s="18" t="s">
        <v>23</v>
      </c>
      <c r="G46" s="9">
        <f>SUM(G35:G42)</f>
        <v>1200970</v>
      </c>
      <c r="H46" s="9"/>
      <c r="I46" s="9"/>
      <c r="J46" s="9">
        <f t="shared" ref="J46:P46" si="53">SUM(J35:J42)</f>
        <v>0</v>
      </c>
      <c r="K46" s="9">
        <f t="shared" si="53"/>
        <v>461880</v>
      </c>
      <c r="L46" s="9">
        <f t="shared" si="53"/>
        <v>47950</v>
      </c>
      <c r="M46" s="9">
        <f t="shared" si="53"/>
        <v>12380</v>
      </c>
      <c r="N46" s="9">
        <f t="shared" si="53"/>
        <v>0</v>
      </c>
      <c r="O46" s="9">
        <f t="shared" si="53"/>
        <v>21360</v>
      </c>
      <c r="P46" s="9">
        <f t="shared" si="53"/>
        <v>543570</v>
      </c>
      <c r="Q46" s="9"/>
      <c r="R46" s="9"/>
      <c r="S46" s="9">
        <f t="shared" ref="S46:Y46" si="54">SUM(S35:S42)</f>
        <v>0</v>
      </c>
      <c r="T46" s="9">
        <f t="shared" si="54"/>
        <v>1246530</v>
      </c>
      <c r="U46" s="9">
        <f t="shared" si="54"/>
        <v>454890</v>
      </c>
      <c r="V46" s="9">
        <f t="shared" si="54"/>
        <v>21740</v>
      </c>
      <c r="W46" s="9">
        <f t="shared" si="54"/>
        <v>0</v>
      </c>
      <c r="X46" s="9">
        <f t="shared" si="54"/>
        <v>21360</v>
      </c>
      <c r="Y46" s="9">
        <f t="shared" si="54"/>
        <v>1744520</v>
      </c>
      <c r="Z46" s="9"/>
    </row>
    <row r="47" ht="12.0" customHeight="1">
      <c r="A47" s="29" t="s">
        <v>22</v>
      </c>
      <c r="B47" s="22">
        <f t="shared" ref="B47:E47" si="55">B46/B44</f>
        <v>0</v>
      </c>
      <c r="C47" s="22">
        <f t="shared" si="55"/>
        <v>0.9971786953</v>
      </c>
      <c r="D47" s="22">
        <f t="shared" si="55"/>
        <v>0.9849214609</v>
      </c>
      <c r="E47" s="22">
        <f t="shared" si="55"/>
        <v>0.08197582764</v>
      </c>
      <c r="F47" s="18" t="s">
        <v>23</v>
      </c>
      <c r="G47" s="22">
        <f>G46/G44</f>
        <v>0.2937944464</v>
      </c>
      <c r="H47" s="22"/>
      <c r="I47" s="22"/>
      <c r="J47" s="22">
        <f t="shared" ref="J47:P47" si="56">J46/J44</f>
        <v>0</v>
      </c>
      <c r="K47" s="22">
        <f t="shared" si="56"/>
        <v>0.9206665604</v>
      </c>
      <c r="L47" s="22">
        <f t="shared" si="56"/>
        <v>0.4449703044</v>
      </c>
      <c r="M47" s="22">
        <f t="shared" si="56"/>
        <v>0.01786487345</v>
      </c>
      <c r="N47" s="22">
        <f t="shared" si="56"/>
        <v>0</v>
      </c>
      <c r="O47" s="22">
        <f t="shared" si="56"/>
        <v>0.286981056</v>
      </c>
      <c r="P47" s="22">
        <f t="shared" si="56"/>
        <v>0.1652685763</v>
      </c>
      <c r="Q47" s="22"/>
      <c r="R47" s="22"/>
      <c r="S47" s="22">
        <f t="shared" ref="S47:Y47" si="57">S46/S44</f>
        <v>0</v>
      </c>
      <c r="T47" s="22">
        <f t="shared" si="57"/>
        <v>0.9673897016</v>
      </c>
      <c r="U47" s="22">
        <f t="shared" si="57"/>
        <v>0.8732267291</v>
      </c>
      <c r="V47" s="22">
        <f t="shared" si="57"/>
        <v>0.02693394123</v>
      </c>
      <c r="W47" s="22">
        <f t="shared" si="57"/>
        <v>0</v>
      </c>
      <c r="X47" s="22">
        <f t="shared" si="57"/>
        <v>0.286981056</v>
      </c>
      <c r="Y47" s="22">
        <f t="shared" si="57"/>
        <v>0.2364876864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0.6533468779</v>
      </c>
      <c r="D48" s="32">
        <f>D46/G46</f>
        <v>0.3388427688</v>
      </c>
      <c r="E48" s="32">
        <f>E46/G46</f>
        <v>0.007793700092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0.849715768</v>
      </c>
      <c r="L48" s="32">
        <f>L46/P46</f>
        <v>0.08821310963</v>
      </c>
      <c r="M48" s="32">
        <f>M46/P46</f>
        <v>0.02277535552</v>
      </c>
      <c r="N48" s="32">
        <f>N46/P46</f>
        <v>0</v>
      </c>
      <c r="O48" s="32">
        <f>O46/P46</f>
        <v>0.03929576687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0.7145403893</v>
      </c>
      <c r="U48" s="32">
        <f>U46/Y46</f>
        <v>0.2607536744</v>
      </c>
      <c r="V48" s="32">
        <f>V46/Y46</f>
        <v>0.01246188063</v>
      </c>
      <c r="W48" s="32">
        <f>W46/Y46</f>
        <v>0</v>
      </c>
      <c r="X48" s="32">
        <f>X46/Y46</f>
        <v>0.01224405567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84</v>
      </c>
      <c r="C52" s="11"/>
      <c r="D52" s="11"/>
      <c r="E52" s="11"/>
      <c r="F52" s="11"/>
      <c r="G52" s="11"/>
      <c r="H52" s="72"/>
      <c r="I52" s="41"/>
      <c r="J52" s="10" t="s">
        <v>108</v>
      </c>
      <c r="K52" s="11"/>
      <c r="L52" s="11"/>
      <c r="M52" s="11"/>
      <c r="N52" s="11"/>
      <c r="O52" s="11"/>
      <c r="P52" s="11"/>
      <c r="Q52" s="13"/>
      <c r="R52" s="9"/>
      <c r="S52" s="10" t="s">
        <v>100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8">B34/B9</f>
        <v>262.2761229</v>
      </c>
      <c r="C55" s="9">
        <f t="shared" si="58"/>
        <v>147.3333333</v>
      </c>
      <c r="D55" s="9">
        <f t="shared" si="58"/>
        <v>177.7142857</v>
      </c>
      <c r="E55" s="9">
        <f t="shared" si="58"/>
        <v>307.3900293</v>
      </c>
      <c r="F55" s="18" t="s">
        <v>23</v>
      </c>
      <c r="G55" s="9">
        <f t="shared" ref="G55:G63" si="62">G34/G9</f>
        <v>263.2518694</v>
      </c>
      <c r="H55" s="9"/>
      <c r="I55" s="9"/>
      <c r="J55" s="9">
        <f t="shared" ref="J55:P55" si="59">J34/J9</f>
        <v>945.9702233</v>
      </c>
      <c r="K55" s="9">
        <f t="shared" si="59"/>
        <v>1020.769231</v>
      </c>
      <c r="L55" s="9">
        <f t="shared" si="59"/>
        <v>1196.2</v>
      </c>
      <c r="M55" s="9">
        <f t="shared" si="59"/>
        <v>1108.485342</v>
      </c>
      <c r="N55" s="9">
        <f t="shared" si="59"/>
        <v>1204</v>
      </c>
      <c r="O55" s="9">
        <f t="shared" si="59"/>
        <v>947.5</v>
      </c>
      <c r="P55" s="9">
        <f t="shared" si="59"/>
        <v>987.9237136</v>
      </c>
      <c r="Q55" s="9"/>
      <c r="R55" s="9"/>
      <c r="S55" s="9">
        <f t="shared" ref="S55:Y55" si="60">S34/S9</f>
        <v>371.6997617</v>
      </c>
      <c r="T55" s="9">
        <f t="shared" si="60"/>
        <v>778.1481481</v>
      </c>
      <c r="U55" s="9">
        <f t="shared" si="60"/>
        <v>776.8235294</v>
      </c>
      <c r="V55" s="9">
        <f t="shared" si="60"/>
        <v>822.4397906</v>
      </c>
      <c r="W55" s="9">
        <f t="shared" si="60"/>
        <v>1204</v>
      </c>
      <c r="X55" s="9">
        <f t="shared" si="60"/>
        <v>947.5</v>
      </c>
      <c r="Y55" s="9">
        <f t="shared" si="60"/>
        <v>409.7679156</v>
      </c>
      <c r="Z55" s="3"/>
    </row>
    <row r="56" ht="12.0" customHeight="1">
      <c r="A56" s="19" t="s">
        <v>16</v>
      </c>
      <c r="B56" s="9"/>
      <c r="C56" s="9">
        <f t="shared" ref="C56:E56" si="61">C35/C10</f>
        <v>185.6189009</v>
      </c>
      <c r="D56" s="9">
        <f t="shared" si="61"/>
        <v>163.0286885</v>
      </c>
      <c r="E56" s="9">
        <f t="shared" si="61"/>
        <v>228.75</v>
      </c>
      <c r="F56" s="18" t="s">
        <v>23</v>
      </c>
      <c r="G56" s="9">
        <f t="shared" si="62"/>
        <v>173.5599729</v>
      </c>
      <c r="H56" s="9"/>
      <c r="I56" s="9"/>
      <c r="J56" s="9"/>
      <c r="K56" s="9">
        <f t="shared" ref="K56:M56" si="63">K35/K10</f>
        <v>889.7744361</v>
      </c>
      <c r="L56" s="9">
        <f t="shared" si="63"/>
        <v>804.0384615</v>
      </c>
      <c r="M56" s="9">
        <f t="shared" si="63"/>
        <v>1021.111111</v>
      </c>
      <c r="N56" s="9"/>
      <c r="O56" s="9">
        <f t="shared" ref="O56:P56" si="64">O35/O10</f>
        <v>712.5</v>
      </c>
      <c r="P56" s="9">
        <f t="shared" si="64"/>
        <v>866.5346535</v>
      </c>
      <c r="Q56" s="9"/>
      <c r="R56" s="9"/>
      <c r="S56" s="9"/>
      <c r="T56" s="9">
        <f t="shared" ref="T56:V56" si="65">T35/T10</f>
        <v>230.6442308</v>
      </c>
      <c r="U56" s="9">
        <f t="shared" si="65"/>
        <v>176.4044944</v>
      </c>
      <c r="V56" s="9">
        <f t="shared" si="65"/>
        <v>374.2857143</v>
      </c>
      <c r="W56" s="9"/>
      <c r="X56" s="9">
        <f t="shared" ref="X56:Y56" si="66">X35/X10</f>
        <v>712.5</v>
      </c>
      <c r="Y56" s="9">
        <f t="shared" si="66"/>
        <v>203.7977965</v>
      </c>
      <c r="Z56" s="3"/>
    </row>
    <row r="57" ht="12.0" customHeight="1">
      <c r="A57" s="19" t="s">
        <v>17</v>
      </c>
      <c r="B57" s="9"/>
      <c r="C57" s="9">
        <f t="shared" ref="C57:C63" si="69">C36/C11</f>
        <v>239.9113475</v>
      </c>
      <c r="D57" s="9"/>
      <c r="E57" s="9"/>
      <c r="F57" s="18" t="s">
        <v>23</v>
      </c>
      <c r="G57" s="9">
        <f t="shared" si="62"/>
        <v>239.9113475</v>
      </c>
      <c r="H57" s="9"/>
      <c r="I57" s="9"/>
      <c r="J57" s="9"/>
      <c r="K57" s="9">
        <f>K36/K11</f>
        <v>937.8443114</v>
      </c>
      <c r="L57" s="9"/>
      <c r="M57" s="9">
        <f>M36/M11</f>
        <v>1300</v>
      </c>
      <c r="N57" s="9"/>
      <c r="O57" s="9">
        <f t="shared" ref="O57:P57" si="67">O36/O11</f>
        <v>750</v>
      </c>
      <c r="P57" s="9">
        <f t="shared" si="67"/>
        <v>937.8041543</v>
      </c>
      <c r="Q57" s="9"/>
      <c r="R57" s="9"/>
      <c r="S57" s="9"/>
      <c r="T57" s="9">
        <f t="shared" ref="T57:T61" si="70">T36/T11</f>
        <v>354.970385</v>
      </c>
      <c r="U57" s="9"/>
      <c r="V57" s="9">
        <f>V36/V11</f>
        <v>1300</v>
      </c>
      <c r="W57" s="9"/>
      <c r="X57" s="9">
        <f t="shared" ref="X57:Y57" si="68">X36/X11</f>
        <v>750</v>
      </c>
      <c r="Y57" s="9">
        <f t="shared" si="68"/>
        <v>355.8255298</v>
      </c>
      <c r="Z57" s="3"/>
    </row>
    <row r="58" ht="12.0" customHeight="1">
      <c r="A58" s="19" t="s">
        <v>18</v>
      </c>
      <c r="B58" s="9"/>
      <c r="C58" s="9">
        <f t="shared" si="69"/>
        <v>205</v>
      </c>
      <c r="D58" s="9">
        <f t="shared" ref="D58:D59" si="71">D37/D12</f>
        <v>168.3333333</v>
      </c>
      <c r="E58" s="9"/>
      <c r="F58" s="18" t="s">
        <v>23</v>
      </c>
      <c r="G58" s="9">
        <f t="shared" si="62"/>
        <v>171.1538462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70"/>
        <v>205</v>
      </c>
      <c r="U58" s="9">
        <f t="shared" ref="U58:U59" si="74">U37/U12</f>
        <v>168.3333333</v>
      </c>
      <c r="V58" s="9"/>
      <c r="W58" s="9"/>
      <c r="X58" s="9"/>
      <c r="Y58" s="9">
        <f>Y37/Y12</f>
        <v>171.1538462</v>
      </c>
      <c r="Z58" s="3"/>
    </row>
    <row r="59" ht="12.0" customHeight="1">
      <c r="A59" s="19" t="s">
        <v>63</v>
      </c>
      <c r="B59" s="9"/>
      <c r="C59" s="9">
        <f t="shared" si="69"/>
        <v>212.1428571</v>
      </c>
      <c r="D59" s="9">
        <f t="shared" si="71"/>
        <v>176.2068966</v>
      </c>
      <c r="E59" s="9">
        <f>E38/E13</f>
        <v>210</v>
      </c>
      <c r="F59" s="18" t="s">
        <v>23</v>
      </c>
      <c r="G59" s="9">
        <f t="shared" si="62"/>
        <v>194.3103448</v>
      </c>
      <c r="H59" s="9"/>
      <c r="I59" s="9"/>
      <c r="J59" s="9"/>
      <c r="K59" s="9">
        <f t="shared" ref="K59:M59" si="72">K38/K13</f>
        <v>875.8333333</v>
      </c>
      <c r="L59" s="9">
        <f t="shared" si="72"/>
        <v>1023.333333</v>
      </c>
      <c r="M59" s="9">
        <f t="shared" si="72"/>
        <v>945</v>
      </c>
      <c r="N59" s="9"/>
      <c r="O59" s="9">
        <f t="shared" ref="O59:P59" si="73">O38/O13</f>
        <v>832.9411765</v>
      </c>
      <c r="P59" s="9">
        <f t="shared" si="73"/>
        <v>881.8367347</v>
      </c>
      <c r="Q59" s="9"/>
      <c r="R59" s="9"/>
      <c r="S59" s="9"/>
      <c r="T59" s="9">
        <f t="shared" si="70"/>
        <v>518.4615385</v>
      </c>
      <c r="U59" s="9">
        <f t="shared" si="74"/>
        <v>321.4285714</v>
      </c>
      <c r="V59" s="9">
        <f>V38/V13</f>
        <v>700</v>
      </c>
      <c r="W59" s="9"/>
      <c r="X59" s="9">
        <f t="shared" ref="X59:Y59" si="75">X38/X13</f>
        <v>832.9411765</v>
      </c>
      <c r="Y59" s="9">
        <f t="shared" si="75"/>
        <v>509.0654206</v>
      </c>
      <c r="Z59" s="3"/>
    </row>
    <row r="60" ht="12.0" customHeight="1">
      <c r="A60" s="19" t="s">
        <v>19</v>
      </c>
      <c r="B60" s="9"/>
      <c r="C60" s="9">
        <f t="shared" si="69"/>
        <v>306.8965517</v>
      </c>
      <c r="D60" s="9"/>
      <c r="E60" s="9"/>
      <c r="F60" s="18" t="s">
        <v>23</v>
      </c>
      <c r="G60" s="9">
        <f t="shared" si="62"/>
        <v>306.8965517</v>
      </c>
      <c r="H60" s="9"/>
      <c r="I60" s="9"/>
      <c r="J60" s="9"/>
      <c r="K60" s="9">
        <f t="shared" ref="K60:K63" si="76">K39/K14</f>
        <v>687.7777778</v>
      </c>
      <c r="L60" s="9"/>
      <c r="M60" s="9"/>
      <c r="N60" s="9"/>
      <c r="O60" s="9"/>
      <c r="P60" s="9">
        <f t="shared" ref="P60:P63" si="77">P39/P14</f>
        <v>687.7777778</v>
      </c>
      <c r="Q60" s="9"/>
      <c r="R60" s="9"/>
      <c r="S60" s="9"/>
      <c r="T60" s="9">
        <f t="shared" si="70"/>
        <v>397.1052632</v>
      </c>
      <c r="U60" s="9"/>
      <c r="V60" s="9"/>
      <c r="W60" s="9"/>
      <c r="X60" s="9"/>
      <c r="Y60" s="9">
        <f t="shared" ref="Y60:Y63" si="78">Y39/Y14</f>
        <v>397.1052632</v>
      </c>
      <c r="Z60" s="3"/>
    </row>
    <row r="61" ht="12.0" customHeight="1">
      <c r="A61" s="19" t="s">
        <v>64</v>
      </c>
      <c r="B61" s="9"/>
      <c r="C61" s="9">
        <f t="shared" si="69"/>
        <v>292.5</v>
      </c>
      <c r="D61" s="9"/>
      <c r="E61" s="9"/>
      <c r="F61" s="18" t="s">
        <v>23</v>
      </c>
      <c r="G61" s="9">
        <f t="shared" si="62"/>
        <v>292.5</v>
      </c>
      <c r="H61" s="9"/>
      <c r="I61" s="9"/>
      <c r="J61" s="9"/>
      <c r="K61" s="9">
        <f t="shared" si="76"/>
        <v>448</v>
      </c>
      <c r="L61" s="9"/>
      <c r="M61" s="9"/>
      <c r="N61" s="9"/>
      <c r="O61" s="9"/>
      <c r="P61" s="9">
        <f t="shared" si="77"/>
        <v>448</v>
      </c>
      <c r="Q61" s="9"/>
      <c r="R61" s="9"/>
      <c r="S61" s="9"/>
      <c r="T61" s="9">
        <f t="shared" si="70"/>
        <v>378.8888889</v>
      </c>
      <c r="U61" s="9"/>
      <c r="V61" s="9"/>
      <c r="W61" s="9"/>
      <c r="X61" s="9"/>
      <c r="Y61" s="9">
        <f t="shared" si="78"/>
        <v>378.8888889</v>
      </c>
      <c r="Z61" s="3"/>
    </row>
    <row r="62" ht="12.0" customHeight="1">
      <c r="A62" s="19" t="s">
        <v>65</v>
      </c>
      <c r="B62" s="9"/>
      <c r="C62" s="9">
        <f t="shared" si="69"/>
        <v>265</v>
      </c>
      <c r="D62" s="9"/>
      <c r="E62" s="9"/>
      <c r="F62" s="18" t="s">
        <v>23</v>
      </c>
      <c r="G62" s="9">
        <f t="shared" si="62"/>
        <v>265</v>
      </c>
      <c r="H62" s="9"/>
      <c r="I62" s="9"/>
      <c r="J62" s="9"/>
      <c r="K62" s="9">
        <f t="shared" si="76"/>
        <v>570</v>
      </c>
      <c r="L62" s="9"/>
      <c r="M62" s="9"/>
      <c r="N62" s="9"/>
      <c r="O62" s="9"/>
      <c r="P62" s="9">
        <f t="shared" si="77"/>
        <v>570</v>
      </c>
      <c r="Q62" s="9"/>
      <c r="R62" s="9"/>
      <c r="S62" s="9"/>
      <c r="T62" s="9"/>
      <c r="U62" s="9"/>
      <c r="V62" s="9"/>
      <c r="W62" s="9"/>
      <c r="X62" s="9"/>
      <c r="Y62" s="9">
        <f t="shared" si="78"/>
        <v>366.6666667</v>
      </c>
      <c r="Z62" s="3"/>
    </row>
    <row r="63" ht="12.0" customHeight="1">
      <c r="A63" s="19" t="s">
        <v>66</v>
      </c>
      <c r="B63" s="9"/>
      <c r="C63" s="9">
        <f t="shared" si="69"/>
        <v>370</v>
      </c>
      <c r="D63" s="9"/>
      <c r="E63" s="9"/>
      <c r="F63" s="18" t="s">
        <v>23</v>
      </c>
      <c r="G63" s="9">
        <f t="shared" si="62"/>
        <v>370</v>
      </c>
      <c r="H63" s="9"/>
      <c r="I63" s="9"/>
      <c r="J63" s="9"/>
      <c r="K63" s="9">
        <f t="shared" si="76"/>
        <v>280</v>
      </c>
      <c r="L63" s="9"/>
      <c r="M63" s="9"/>
      <c r="N63" s="9"/>
      <c r="O63" s="9"/>
      <c r="P63" s="9">
        <f t="shared" si="77"/>
        <v>280</v>
      </c>
      <c r="Q63" s="9"/>
      <c r="R63" s="9"/>
      <c r="S63" s="9"/>
      <c r="T63" s="9">
        <f>T42/T17</f>
        <v>325</v>
      </c>
      <c r="U63" s="9"/>
      <c r="V63" s="9"/>
      <c r="W63" s="9"/>
      <c r="X63" s="9"/>
      <c r="Y63" s="9">
        <f t="shared" si="78"/>
        <v>325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79">B44/B19</f>
        <v>262.2761229</v>
      </c>
      <c r="C65" s="27">
        <f t="shared" si="79"/>
        <v>211.5241935</v>
      </c>
      <c r="D65" s="27">
        <f t="shared" si="79"/>
        <v>163.4375</v>
      </c>
      <c r="E65" s="27">
        <f t="shared" si="79"/>
        <v>298.9005236</v>
      </c>
      <c r="F65" s="47" t="s">
        <v>23</v>
      </c>
      <c r="G65" s="27">
        <f>G44/G19</f>
        <v>237.5931415</v>
      </c>
      <c r="H65" s="27"/>
      <c r="I65" s="27"/>
      <c r="J65" s="27">
        <f t="shared" ref="J65:P65" si="80">J44/J19</f>
        <v>945.9702233</v>
      </c>
      <c r="K65" s="27">
        <f t="shared" si="80"/>
        <v>918.8278388</v>
      </c>
      <c r="L65" s="27">
        <f t="shared" si="80"/>
        <v>997.7777778</v>
      </c>
      <c r="M65" s="27">
        <f t="shared" si="80"/>
        <v>1106.996805</v>
      </c>
      <c r="N65" s="27">
        <f t="shared" si="80"/>
        <v>1204</v>
      </c>
      <c r="O65" s="27">
        <f t="shared" si="80"/>
        <v>896.746988</v>
      </c>
      <c r="P65" s="27">
        <f t="shared" si="80"/>
        <v>972.2169672</v>
      </c>
      <c r="Q65" s="27"/>
      <c r="R65" s="27"/>
      <c r="S65" s="27">
        <f t="shared" ref="S65:Y65" si="81">S44/S19</f>
        <v>371.6997617</v>
      </c>
      <c r="T65" s="27">
        <f t="shared" si="81"/>
        <v>302.0511017</v>
      </c>
      <c r="U65" s="27">
        <f t="shared" si="81"/>
        <v>197.6213961</v>
      </c>
      <c r="V65" s="27">
        <f t="shared" si="81"/>
        <v>800.7539683</v>
      </c>
      <c r="W65" s="27">
        <f t="shared" si="81"/>
        <v>1204</v>
      </c>
      <c r="X65" s="27">
        <f t="shared" si="81"/>
        <v>896.746988</v>
      </c>
      <c r="Y65" s="27">
        <f t="shared" si="81"/>
        <v>358.3053235</v>
      </c>
    </row>
    <row r="66" ht="12.0" customHeight="1">
      <c r="A66" s="29" t="s">
        <v>21</v>
      </c>
      <c r="B66" s="27"/>
      <c r="C66" s="27">
        <f t="shared" ref="C66:E66" si="82">C46/C21</f>
        <v>211.7813765</v>
      </c>
      <c r="D66" s="27">
        <f t="shared" si="82"/>
        <v>163.2330525</v>
      </c>
      <c r="E66" s="27">
        <f t="shared" si="82"/>
        <v>228.2926829</v>
      </c>
      <c r="F66" s="47" t="s">
        <v>23</v>
      </c>
      <c r="G66" s="27">
        <f>G46/G21</f>
        <v>192.4939894</v>
      </c>
      <c r="H66" s="27"/>
      <c r="I66" s="27"/>
      <c r="J66" s="27"/>
      <c r="K66" s="27">
        <f t="shared" ref="K66:M66" si="83">K46/K21</f>
        <v>911.0059172</v>
      </c>
      <c r="L66" s="27">
        <f t="shared" si="83"/>
        <v>826.7241379</v>
      </c>
      <c r="M66" s="27">
        <f t="shared" si="83"/>
        <v>1031.666667</v>
      </c>
      <c r="N66" s="27"/>
      <c r="O66" s="27">
        <f t="shared" ref="O66:P66" si="84">O46/O21</f>
        <v>791.1111111</v>
      </c>
      <c r="P66" s="27">
        <f t="shared" si="84"/>
        <v>899.9503311</v>
      </c>
      <c r="Q66" s="27"/>
      <c r="R66" s="27"/>
      <c r="S66" s="27"/>
      <c r="T66" s="27">
        <f t="shared" ref="T66:V66" si="85">T46/T21</f>
        <v>295.9472934</v>
      </c>
      <c r="U66" s="27">
        <f t="shared" si="85"/>
        <v>178.3183065</v>
      </c>
      <c r="V66" s="27">
        <f t="shared" si="85"/>
        <v>410.1886792</v>
      </c>
      <c r="W66" s="27"/>
      <c r="X66" s="27">
        <f t="shared" ref="X66:Y66" si="86">X46/X21</f>
        <v>791.1111111</v>
      </c>
      <c r="Y66" s="27">
        <f t="shared" si="86"/>
        <v>254.93497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9" t="s">
        <v>122</v>
      </c>
      <c r="C69" s="9"/>
      <c r="D69" s="9"/>
      <c r="E69" s="9"/>
      <c r="F69" s="9"/>
      <c r="G69" s="9"/>
      <c r="H69" s="9"/>
      <c r="I69" s="9"/>
      <c r="J69" s="9"/>
      <c r="K69" s="9"/>
      <c r="L69" s="9"/>
      <c r="R69" s="4"/>
    </row>
    <row r="70" ht="12.0" customHeight="1">
      <c r="A70" s="9" t="s">
        <v>123</v>
      </c>
      <c r="C70" s="33"/>
      <c r="D70" s="9"/>
      <c r="E70" s="9"/>
      <c r="F70" s="9"/>
      <c r="G70" s="9"/>
      <c r="H70" s="9"/>
      <c r="I70" s="9"/>
      <c r="J70" s="9"/>
      <c r="K70" s="9"/>
      <c r="L70" s="9"/>
      <c r="R70" s="4"/>
    </row>
    <row r="71" ht="12.0" customHeight="1">
      <c r="A71" s="9" t="s">
        <v>124</v>
      </c>
      <c r="C71" s="9"/>
      <c r="D71" s="9"/>
      <c r="E71" s="9"/>
      <c r="F71" s="9"/>
      <c r="G71" s="9"/>
      <c r="H71" s="9"/>
      <c r="I71" s="9"/>
      <c r="J71" s="9"/>
      <c r="K71" s="9"/>
      <c r="L71" s="9"/>
      <c r="R71" s="4"/>
    </row>
    <row r="72" ht="12.0" customHeight="1">
      <c r="A72" s="33" t="s">
        <v>125</v>
      </c>
      <c r="E72" s="9"/>
      <c r="F72" s="9"/>
      <c r="G72" s="9"/>
      <c r="H72" s="9"/>
      <c r="I72" s="9"/>
      <c r="J72" s="9"/>
      <c r="K72" s="9"/>
      <c r="L72" s="9"/>
      <c r="R72" s="4"/>
    </row>
    <row r="73" ht="12.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R73" s="4"/>
    </row>
    <row r="74" ht="12.0" customHeight="1">
      <c r="A74" s="51" t="s">
        <v>126</v>
      </c>
      <c r="K74" s="51"/>
      <c r="L74" s="51"/>
      <c r="M74" s="3"/>
      <c r="R74" s="4"/>
    </row>
    <row r="75">
      <c r="A75" s="52" t="s">
        <v>33</v>
      </c>
      <c r="B75" s="53" t="s">
        <v>127</v>
      </c>
      <c r="R75" s="4"/>
    </row>
    <row r="76" ht="12.0" customHeight="1">
      <c r="R76" s="4"/>
    </row>
    <row r="77" ht="12.0" customHeight="1">
      <c r="G77" s="54" t="s">
        <v>39</v>
      </c>
      <c r="H77" s="55">
        <f>G21-'2007'!G21</f>
        <v>-16</v>
      </c>
      <c r="R77" s="4"/>
    </row>
    <row r="78" ht="12.0" customHeight="1">
      <c r="D78" s="37"/>
      <c r="G78" s="54" t="s">
        <v>40</v>
      </c>
      <c r="H78" s="55">
        <f>G9-'2007'!G9</f>
        <v>-140</v>
      </c>
      <c r="R78" s="4"/>
    </row>
    <row r="79" ht="12.0" customHeight="1">
      <c r="G79" s="56" t="s">
        <v>41</v>
      </c>
      <c r="H79" s="57">
        <f>H77-H78</f>
        <v>124</v>
      </c>
      <c r="R79" s="4"/>
    </row>
    <row r="80" ht="12.0" customHeight="1">
      <c r="G80" s="54" t="s">
        <v>42</v>
      </c>
      <c r="H80" s="55">
        <f>P21-'2007'!P21</f>
        <v>0</v>
      </c>
      <c r="R80" s="4"/>
    </row>
    <row r="81" ht="12.0" customHeight="1">
      <c r="G81" s="54" t="s">
        <v>43</v>
      </c>
      <c r="H81" s="58">
        <f>P9-'2007'!P9</f>
        <v>-15</v>
      </c>
      <c r="R81" s="4"/>
    </row>
    <row r="82" ht="12.0" customHeight="1">
      <c r="G82" s="56" t="s">
        <v>44</v>
      </c>
      <c r="H82" s="59">
        <f>H80-H81</f>
        <v>15</v>
      </c>
      <c r="R82" s="4"/>
    </row>
    <row r="83" ht="12.0" customHeight="1">
      <c r="G83" s="54" t="s">
        <v>45</v>
      </c>
      <c r="H83" s="55">
        <f>G46-'2007'!G46</f>
        <v>2800</v>
      </c>
      <c r="R83" s="4"/>
    </row>
    <row r="84" ht="12.0" customHeight="1">
      <c r="G84" s="54" t="s">
        <v>46</v>
      </c>
      <c r="H84" s="55">
        <f>G34-'2007'!G34</f>
        <v>-22690</v>
      </c>
      <c r="R84" s="4"/>
    </row>
    <row r="85" ht="12.0" customHeight="1">
      <c r="G85" s="56" t="s">
        <v>47</v>
      </c>
      <c r="H85" s="57">
        <f>H83-H84</f>
        <v>25490</v>
      </c>
      <c r="R85" s="4"/>
    </row>
    <row r="86" ht="12.0" customHeight="1">
      <c r="G86" s="54" t="s">
        <v>48</v>
      </c>
      <c r="H86" s="55">
        <f>P46-'2007'!P46-O46</f>
        <v>-3670</v>
      </c>
      <c r="R86" s="4"/>
    </row>
    <row r="87" ht="12.0" customHeight="1">
      <c r="G87" s="54" t="s">
        <v>49</v>
      </c>
      <c r="H87" s="55">
        <f>P34-'2007'!P34-O34</f>
        <v>-50220</v>
      </c>
      <c r="R87" s="4"/>
    </row>
    <row r="88" ht="12.0" customHeight="1">
      <c r="G88" s="56" t="s">
        <v>50</v>
      </c>
      <c r="H88" s="57">
        <f>H86-H87</f>
        <v>46550</v>
      </c>
      <c r="R88" s="4"/>
    </row>
    <row r="89" ht="12.0" customHeight="1">
      <c r="R89" s="4"/>
    </row>
    <row r="90" ht="12.0" customHeight="1">
      <c r="G90" s="52" t="s">
        <v>115</v>
      </c>
      <c r="R90" s="4"/>
    </row>
    <row r="91" ht="12.0" customHeight="1">
      <c r="R91" s="4"/>
    </row>
    <row r="92" ht="12.0" customHeight="1">
      <c r="R92" s="4"/>
    </row>
    <row r="93" ht="12.0" customHeight="1">
      <c r="R93" s="4"/>
    </row>
    <row r="94" ht="12.0" customHeight="1">
      <c r="R94" s="4"/>
    </row>
    <row r="95" ht="12.0" customHeight="1">
      <c r="R95" s="4"/>
    </row>
    <row r="96" ht="12.0" customHeight="1">
      <c r="R96" s="4"/>
    </row>
    <row r="97" ht="12.0" customHeight="1">
      <c r="R97" s="4"/>
    </row>
    <row r="98" ht="12.0" customHeight="1">
      <c r="R98" s="4"/>
    </row>
    <row r="99" ht="12.0" customHeight="1">
      <c r="R99" s="4"/>
    </row>
    <row r="100" ht="12.0" customHeight="1">
      <c r="R100" s="4"/>
    </row>
    <row r="101" ht="12.0" customHeight="1">
      <c r="R101" s="4"/>
    </row>
    <row r="102" ht="12.0" customHeight="1">
      <c r="R102" s="4"/>
    </row>
    <row r="103" ht="12.0" customHeight="1">
      <c r="R103" s="4"/>
    </row>
    <row r="104" ht="12.0" customHeight="1">
      <c r="R104" s="4"/>
    </row>
    <row r="105" ht="12.0" customHeight="1">
      <c r="R105" s="4"/>
    </row>
    <row r="106" ht="12.0" customHeight="1">
      <c r="R106" s="4"/>
    </row>
    <row r="107" ht="12.0" customHeight="1">
      <c r="R107" s="4"/>
    </row>
    <row r="108" ht="12.0" customHeight="1">
      <c r="R108" s="4"/>
    </row>
    <row r="109" ht="12.0" customHeight="1">
      <c r="R109" s="4"/>
    </row>
    <row r="110" ht="12.0" customHeight="1">
      <c r="R110" s="4"/>
    </row>
    <row r="111" ht="12.0" customHeight="1">
      <c r="R111" s="4"/>
    </row>
    <row r="112" ht="12.0" customHeight="1">
      <c r="R112" s="4"/>
    </row>
    <row r="113" ht="12.0" customHeight="1">
      <c r="R113" s="4"/>
    </row>
    <row r="114" ht="12.0" customHeight="1">
      <c r="R114" s="4"/>
    </row>
    <row r="115" ht="12.0" customHeight="1">
      <c r="R115" s="4"/>
    </row>
    <row r="116" ht="12.0" customHeight="1">
      <c r="R116" s="4"/>
    </row>
    <row r="117" ht="12.0" customHeight="1">
      <c r="R117" s="4"/>
    </row>
    <row r="118" ht="12.0" customHeight="1">
      <c r="R118" s="4"/>
    </row>
    <row r="119" ht="12.0" customHeight="1">
      <c r="R119" s="4"/>
    </row>
    <row r="120" ht="12.0" customHeight="1">
      <c r="R120" s="4"/>
    </row>
    <row r="121" ht="12.0" customHeight="1"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9">
    <mergeCell ref="B6:G6"/>
    <mergeCell ref="J6:P6"/>
    <mergeCell ref="S6:Y6"/>
    <mergeCell ref="N24:P24"/>
    <mergeCell ref="A26:K26"/>
    <mergeCell ref="T27:T28"/>
    <mergeCell ref="U27:U28"/>
    <mergeCell ref="A69:B69"/>
    <mergeCell ref="A70:B70"/>
    <mergeCell ref="A71:B71"/>
    <mergeCell ref="A72:D72"/>
    <mergeCell ref="A74:J74"/>
    <mergeCell ref="B31:G31"/>
    <mergeCell ref="J31:P31"/>
    <mergeCell ref="S31:Y31"/>
    <mergeCell ref="N49:P49"/>
    <mergeCell ref="B52:G52"/>
    <mergeCell ref="J52:P52"/>
    <mergeCell ref="S52:Y52"/>
  </mergeCells>
  <hyperlinks>
    <hyperlink r:id="rId2" ref="B75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2" t="s">
        <v>128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77" t="s">
        <v>129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77" t="s">
        <v>120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77"/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99</v>
      </c>
      <c r="K6" s="11"/>
      <c r="L6" s="11"/>
      <c r="M6" s="11"/>
      <c r="N6" s="11"/>
      <c r="O6" s="11"/>
      <c r="P6" s="11"/>
      <c r="Q6" s="13"/>
      <c r="R6" s="9"/>
      <c r="S6" s="10" t="s">
        <v>100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10425.0</v>
      </c>
      <c r="C9" s="9">
        <v>13.0</v>
      </c>
      <c r="D9" s="9">
        <v>36.0</v>
      </c>
      <c r="E9" s="9">
        <v>359.0</v>
      </c>
      <c r="F9" s="18" t="s">
        <v>23</v>
      </c>
      <c r="G9" s="9">
        <f t="shared" ref="G9:G17" si="3">SUM(B9:F9)</f>
        <v>10833</v>
      </c>
      <c r="H9" s="22">
        <f>G9/G19</f>
        <v>0.6348452883</v>
      </c>
      <c r="I9" s="9"/>
      <c r="J9" s="9">
        <v>1860.0</v>
      </c>
      <c r="K9" s="9">
        <v>39.0</v>
      </c>
      <c r="L9" s="9">
        <v>48.0</v>
      </c>
      <c r="M9" s="9">
        <v>705.0</v>
      </c>
      <c r="N9" s="9">
        <v>3.0</v>
      </c>
      <c r="O9" s="9">
        <v>96.0</v>
      </c>
      <c r="P9" s="9">
        <f t="shared" ref="P9:P17" si="4">SUM(J9:O9)</f>
        <v>2751</v>
      </c>
      <c r="Q9" s="22">
        <f>P9/P19</f>
        <v>0.8185063969</v>
      </c>
      <c r="R9" s="9"/>
      <c r="S9" s="9">
        <f t="shared" ref="S9:V9" si="1">B9+J9</f>
        <v>12285</v>
      </c>
      <c r="T9" s="9">
        <f t="shared" si="1"/>
        <v>52</v>
      </c>
      <c r="U9" s="9">
        <f t="shared" si="1"/>
        <v>84</v>
      </c>
      <c r="V9" s="9">
        <f t="shared" si="1"/>
        <v>1064</v>
      </c>
      <c r="W9" s="9">
        <f t="shared" ref="W9:X9" si="2">N9</f>
        <v>3</v>
      </c>
      <c r="X9" s="9">
        <f t="shared" si="2"/>
        <v>96</v>
      </c>
      <c r="Y9" s="9">
        <f t="shared" ref="Y9:Y17" si="7">SUM(S9:X9)</f>
        <v>13584</v>
      </c>
      <c r="Z9" s="22">
        <f>Y9/Y19</f>
        <v>0.6650673195</v>
      </c>
    </row>
    <row r="10" ht="12.0" customHeight="1">
      <c r="A10" s="19" t="s">
        <v>16</v>
      </c>
      <c r="B10" s="9">
        <v>0.0</v>
      </c>
      <c r="C10" s="9">
        <v>1947.0</v>
      </c>
      <c r="D10" s="9">
        <v>2433.0</v>
      </c>
      <c r="E10" s="9">
        <v>42.0</v>
      </c>
      <c r="F10" s="18" t="s">
        <v>23</v>
      </c>
      <c r="G10" s="9">
        <f t="shared" si="3"/>
        <v>4422</v>
      </c>
      <c r="H10" s="22">
        <f>G10/G19</f>
        <v>0.2591420534</v>
      </c>
      <c r="I10" s="9"/>
      <c r="J10" s="9">
        <v>0.0</v>
      </c>
      <c r="K10" s="9">
        <v>133.0</v>
      </c>
      <c r="L10" s="9">
        <v>49.0</v>
      </c>
      <c r="M10" s="9">
        <v>9.0</v>
      </c>
      <c r="N10" s="9">
        <v>0.0</v>
      </c>
      <c r="O10" s="9">
        <v>14.0</v>
      </c>
      <c r="P10" s="9">
        <f t="shared" si="4"/>
        <v>205</v>
      </c>
      <c r="Q10" s="22">
        <f>P10/P19</f>
        <v>0.06099375186</v>
      </c>
      <c r="R10" s="9"/>
      <c r="S10" s="9">
        <f t="shared" ref="S10:V10" si="5">B10+J10</f>
        <v>0</v>
      </c>
      <c r="T10" s="9">
        <f t="shared" si="5"/>
        <v>2080</v>
      </c>
      <c r="U10" s="9">
        <f t="shared" si="5"/>
        <v>2482</v>
      </c>
      <c r="V10" s="9">
        <f t="shared" si="5"/>
        <v>51</v>
      </c>
      <c r="W10" s="9">
        <f t="shared" ref="W10:X10" si="6">N10</f>
        <v>0</v>
      </c>
      <c r="X10" s="9">
        <f t="shared" si="6"/>
        <v>14</v>
      </c>
      <c r="Y10" s="9">
        <f t="shared" si="7"/>
        <v>4627</v>
      </c>
      <c r="Z10" s="22">
        <f>Y10/Y19</f>
        <v>0.2265361077</v>
      </c>
    </row>
    <row r="11" ht="12.0" customHeight="1">
      <c r="A11" s="19" t="s">
        <v>17</v>
      </c>
      <c r="B11" s="9">
        <v>0.0</v>
      </c>
      <c r="C11" s="9">
        <v>1685.0</v>
      </c>
      <c r="D11" s="9">
        <v>0.0</v>
      </c>
      <c r="E11" s="9">
        <v>0.0</v>
      </c>
      <c r="F11" s="18" t="s">
        <v>23</v>
      </c>
      <c r="G11" s="9">
        <f t="shared" si="3"/>
        <v>1685</v>
      </c>
      <c r="H11" s="22">
        <f>G11/G19</f>
        <v>0.0987458978</v>
      </c>
      <c r="I11" s="9"/>
      <c r="J11" s="9">
        <v>0.0</v>
      </c>
      <c r="K11" s="9">
        <v>331.0</v>
      </c>
      <c r="L11" s="9">
        <v>0.0</v>
      </c>
      <c r="M11" s="9">
        <v>1.0</v>
      </c>
      <c r="N11" s="9">
        <v>0.0</v>
      </c>
      <c r="O11" s="9">
        <v>2.0</v>
      </c>
      <c r="P11" s="9">
        <f t="shared" si="4"/>
        <v>334</v>
      </c>
      <c r="Q11" s="22">
        <f>P11/P19</f>
        <v>0.09937518596</v>
      </c>
      <c r="R11" s="9"/>
      <c r="S11" s="9">
        <f t="shared" ref="S11:V11" si="8">B11+J11</f>
        <v>0</v>
      </c>
      <c r="T11" s="9">
        <f t="shared" si="8"/>
        <v>2016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2</v>
      </c>
      <c r="Y11" s="9">
        <f t="shared" si="7"/>
        <v>2019</v>
      </c>
      <c r="Z11" s="22">
        <f>Y11/Y19</f>
        <v>0.0988494492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0.001523675574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0.001272949816</v>
      </c>
    </row>
    <row r="13" ht="12.0" customHeight="1">
      <c r="A13" s="19" t="s">
        <v>63</v>
      </c>
      <c r="B13" s="9">
        <v>0.0</v>
      </c>
      <c r="C13" s="9">
        <v>29.0</v>
      </c>
      <c r="D13" s="9">
        <v>29.0</v>
      </c>
      <c r="E13" s="9">
        <v>1.0</v>
      </c>
      <c r="F13" s="18" t="s">
        <v>23</v>
      </c>
      <c r="G13" s="9">
        <f t="shared" si="3"/>
        <v>59</v>
      </c>
      <c r="H13" s="22">
        <f>G13/G19</f>
        <v>0.003457571496</v>
      </c>
      <c r="I13" s="9"/>
      <c r="J13" s="9">
        <v>0.0</v>
      </c>
      <c r="K13" s="9">
        <v>26.0</v>
      </c>
      <c r="L13" s="9">
        <v>6.0</v>
      </c>
      <c r="M13" s="9">
        <v>2.0</v>
      </c>
      <c r="N13" s="9">
        <v>0.0</v>
      </c>
      <c r="O13" s="9">
        <v>21.0</v>
      </c>
      <c r="P13" s="9">
        <f t="shared" si="4"/>
        <v>55</v>
      </c>
      <c r="Q13" s="22">
        <f>P13/P19</f>
        <v>0.01636417733</v>
      </c>
      <c r="R13" s="9"/>
      <c r="S13" s="9">
        <f t="shared" ref="S13:V13" si="12">B13+J13</f>
        <v>0</v>
      </c>
      <c r="T13" s="9">
        <f t="shared" si="12"/>
        <v>55</v>
      </c>
      <c r="U13" s="9">
        <f t="shared" si="12"/>
        <v>35</v>
      </c>
      <c r="V13" s="9">
        <f t="shared" si="12"/>
        <v>3</v>
      </c>
      <c r="W13" s="9">
        <f t="shared" ref="W13:X13" si="13">N13</f>
        <v>0</v>
      </c>
      <c r="X13" s="9">
        <f t="shared" si="13"/>
        <v>21</v>
      </c>
      <c r="Y13" s="9">
        <f t="shared" si="7"/>
        <v>114</v>
      </c>
      <c r="Z13" s="22">
        <f>Y13/Y19</f>
        <v>0.005581395349</v>
      </c>
    </row>
    <row r="14" ht="12.0" customHeight="1">
      <c r="A14" s="19" t="s">
        <v>19</v>
      </c>
      <c r="B14" s="9">
        <v>0.0</v>
      </c>
      <c r="C14" s="9">
        <v>29.0</v>
      </c>
      <c r="D14" s="9">
        <v>0.0</v>
      </c>
      <c r="E14" s="9">
        <v>0.0</v>
      </c>
      <c r="F14" s="18" t="s">
        <v>23</v>
      </c>
      <c r="G14" s="9">
        <f t="shared" si="3"/>
        <v>29</v>
      </c>
      <c r="H14" s="22">
        <f>G14/G19</f>
        <v>0.001699484294</v>
      </c>
      <c r="I14" s="9"/>
      <c r="J14" s="9">
        <v>0.0</v>
      </c>
      <c r="K14" s="9">
        <v>9.0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9</v>
      </c>
      <c r="Q14" s="22">
        <f>P14/P19</f>
        <v>0.002677774472</v>
      </c>
      <c r="R14" s="9"/>
      <c r="S14" s="9">
        <f t="shared" ref="S14:V14" si="14">B14+J14</f>
        <v>0</v>
      </c>
      <c r="T14" s="9">
        <f t="shared" si="14"/>
        <v>38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38</v>
      </c>
      <c r="Z14" s="22">
        <f>Y14/Y19</f>
        <v>0.001860465116</v>
      </c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18" t="s">
        <v>23</v>
      </c>
      <c r="G15" s="9">
        <f t="shared" si="3"/>
        <v>6</v>
      </c>
      <c r="H15" s="22">
        <f>G15/G19</f>
        <v>0.0003516174402</v>
      </c>
      <c r="I15" s="9"/>
      <c r="J15" s="9">
        <v>0.0</v>
      </c>
      <c r="K15" s="9">
        <v>5.0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5</v>
      </c>
      <c r="Q15" s="22">
        <f>P15/P19</f>
        <v>0.001487652484</v>
      </c>
      <c r="R15" s="9"/>
      <c r="S15" s="9">
        <f t="shared" ref="S15:V15" si="16">B15+J15</f>
        <v>0</v>
      </c>
      <c r="T15" s="9">
        <f t="shared" si="16"/>
        <v>11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11</v>
      </c>
      <c r="Z15" s="22">
        <f>Y15/Y19</f>
        <v>0.0005385556916</v>
      </c>
    </row>
    <row r="16" ht="12.0" customHeight="1">
      <c r="A16" s="19" t="s">
        <v>65</v>
      </c>
      <c r="B16" s="9">
        <v>0.0</v>
      </c>
      <c r="C16" s="9">
        <v>2.0</v>
      </c>
      <c r="D16" s="9">
        <v>0.0</v>
      </c>
      <c r="E16" s="9">
        <v>0.0</v>
      </c>
      <c r="F16" s="18" t="s">
        <v>23</v>
      </c>
      <c r="G16" s="9">
        <f t="shared" si="3"/>
        <v>2</v>
      </c>
      <c r="H16" s="22">
        <f>G16/G19</f>
        <v>0.0001172058134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0.0002975304969</v>
      </c>
      <c r="R16" s="9"/>
      <c r="S16" s="9">
        <f t="shared" ref="S16:V16" si="18">B16+J16</f>
        <v>0</v>
      </c>
      <c r="T16" s="9">
        <f t="shared" si="18"/>
        <v>3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3</v>
      </c>
      <c r="Z16" s="22">
        <f>Y16/Y19</f>
        <v>0.000146878825</v>
      </c>
    </row>
    <row r="17" ht="12.0" customHeight="1">
      <c r="A17" s="19" t="s">
        <v>66</v>
      </c>
      <c r="B17" s="9">
        <v>0.0</v>
      </c>
      <c r="C17" s="9">
        <v>2.0</v>
      </c>
      <c r="D17" s="9">
        <v>0.0</v>
      </c>
      <c r="E17" s="9">
        <v>0.0</v>
      </c>
      <c r="F17" s="18" t="s">
        <v>23</v>
      </c>
      <c r="G17" s="9">
        <f t="shared" si="3"/>
        <v>2</v>
      </c>
      <c r="H17" s="22">
        <f>G17/G19</f>
        <v>0.0001172058134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0.0</v>
      </c>
      <c r="P17" s="9">
        <f t="shared" si="4"/>
        <v>1</v>
      </c>
      <c r="Q17" s="22">
        <f>P17/P19</f>
        <v>0.0002975304969</v>
      </c>
      <c r="R17" s="9"/>
      <c r="S17" s="9">
        <f t="shared" ref="S17:V17" si="20">B17+J17</f>
        <v>0</v>
      </c>
      <c r="T17" s="9">
        <f t="shared" si="20"/>
        <v>3</v>
      </c>
      <c r="U17" s="9">
        <f t="shared" si="20"/>
        <v>0</v>
      </c>
      <c r="V17" s="9">
        <f t="shared" si="20"/>
        <v>0</v>
      </c>
      <c r="W17" s="9">
        <f t="shared" ref="W17:X17" si="21">N17</f>
        <v>0</v>
      </c>
      <c r="X17" s="9">
        <f t="shared" si="21"/>
        <v>0</v>
      </c>
      <c r="Y17" s="9">
        <f t="shared" si="7"/>
        <v>3</v>
      </c>
      <c r="Z17" s="22">
        <f>Y17/Y19</f>
        <v>0.000146878825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2">SUM(B9:B17)</f>
        <v>10425</v>
      </c>
      <c r="C19" s="27">
        <f t="shared" si="22"/>
        <v>3715</v>
      </c>
      <c r="D19" s="27">
        <f t="shared" si="22"/>
        <v>2522</v>
      </c>
      <c r="E19" s="27">
        <f t="shared" si="22"/>
        <v>402</v>
      </c>
      <c r="F19" s="47" t="s">
        <v>23</v>
      </c>
      <c r="G19" s="27">
        <f>SUM(B19:F19)</f>
        <v>17064</v>
      </c>
      <c r="H19" s="28">
        <f>G19/G19</f>
        <v>1</v>
      </c>
      <c r="I19" s="27"/>
      <c r="J19" s="27">
        <f t="shared" ref="J19:O19" si="23">SUM(J9:J17)</f>
        <v>1860</v>
      </c>
      <c r="K19" s="27">
        <f t="shared" si="23"/>
        <v>545</v>
      </c>
      <c r="L19" s="27">
        <f t="shared" si="23"/>
        <v>103</v>
      </c>
      <c r="M19" s="27">
        <f t="shared" si="23"/>
        <v>717</v>
      </c>
      <c r="N19" s="27">
        <f t="shared" si="23"/>
        <v>3</v>
      </c>
      <c r="O19" s="27">
        <f t="shared" si="23"/>
        <v>133</v>
      </c>
      <c r="P19" s="27">
        <f>SUM(J19:O19)</f>
        <v>3361</v>
      </c>
      <c r="Q19" s="28">
        <f>P19/P19</f>
        <v>1</v>
      </c>
      <c r="R19" s="27"/>
      <c r="S19" s="27">
        <f t="shared" ref="S19:V19" si="24">B19+J19</f>
        <v>12285</v>
      </c>
      <c r="T19" s="27">
        <f t="shared" si="24"/>
        <v>4260</v>
      </c>
      <c r="U19" s="27">
        <f t="shared" si="24"/>
        <v>2625</v>
      </c>
      <c r="V19" s="27">
        <f t="shared" si="24"/>
        <v>1119</v>
      </c>
      <c r="W19" s="27">
        <f t="shared" ref="W19:X19" si="25">N19</f>
        <v>3</v>
      </c>
      <c r="X19" s="27">
        <f t="shared" si="25"/>
        <v>133</v>
      </c>
      <c r="Y19" s="27">
        <f>SUM(S19:X19)</f>
        <v>20425</v>
      </c>
      <c r="Z19" s="28">
        <f>Y19/Y19</f>
        <v>1</v>
      </c>
    </row>
    <row r="20" ht="12.0" customHeight="1">
      <c r="A20" s="26" t="s">
        <v>12</v>
      </c>
      <c r="B20" s="28">
        <f>B19/G19</f>
        <v>0.6109353024</v>
      </c>
      <c r="C20" s="28">
        <f>C19/G19</f>
        <v>0.2177097984</v>
      </c>
      <c r="D20" s="28">
        <f>D19/G19</f>
        <v>0.1477965307</v>
      </c>
      <c r="E20" s="28">
        <f>E19/G19</f>
        <v>0.0235583685</v>
      </c>
      <c r="F20" s="47" t="s">
        <v>23</v>
      </c>
      <c r="G20" s="28">
        <f>G19/G19</f>
        <v>1</v>
      </c>
      <c r="H20" s="28"/>
      <c r="I20" s="28"/>
      <c r="J20" s="28">
        <f>J19/P19</f>
        <v>0.5534067242</v>
      </c>
      <c r="K20" s="28">
        <f>K19/P19</f>
        <v>0.1621541208</v>
      </c>
      <c r="L20" s="28">
        <f>L19/P19</f>
        <v>0.03064564118</v>
      </c>
      <c r="M20" s="28">
        <f>M19/P19</f>
        <v>0.2133293663</v>
      </c>
      <c r="N20" s="28">
        <f>N19/P19</f>
        <v>0.0008925914906</v>
      </c>
      <c r="O20" s="28">
        <f>O19/P19</f>
        <v>0.03957155608</v>
      </c>
      <c r="P20" s="28">
        <f>P19/P19</f>
        <v>1</v>
      </c>
      <c r="Q20" s="28"/>
      <c r="R20" s="28"/>
      <c r="S20" s="28">
        <f>S19/Y19</f>
        <v>0.6014687882</v>
      </c>
      <c r="T20" s="28">
        <f>T19/Y19</f>
        <v>0.2085679315</v>
      </c>
      <c r="U20" s="28">
        <f>U19/Y19</f>
        <v>0.1285189718</v>
      </c>
      <c r="V20" s="28">
        <f>V19/Y19</f>
        <v>0.05478580171</v>
      </c>
      <c r="W20" s="28">
        <f>W19/Y19</f>
        <v>0.000146878825</v>
      </c>
      <c r="X20" s="28">
        <f>X19/Y19</f>
        <v>0.006511627907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6">SUM(B10:B17)</f>
        <v>0</v>
      </c>
      <c r="C21" s="9">
        <f t="shared" si="26"/>
        <v>3702</v>
      </c>
      <c r="D21" s="9">
        <f t="shared" si="26"/>
        <v>2486</v>
      </c>
      <c r="E21" s="9">
        <f t="shared" si="26"/>
        <v>43</v>
      </c>
      <c r="F21" s="18" t="s">
        <v>23</v>
      </c>
      <c r="G21" s="9">
        <f>SUM(G10:G17)</f>
        <v>6231</v>
      </c>
      <c r="H21" s="9"/>
      <c r="I21" s="9"/>
      <c r="J21" s="9">
        <f t="shared" ref="J21:P21" si="27">SUM(J10:J17)</f>
        <v>0</v>
      </c>
      <c r="K21" s="9">
        <f t="shared" si="27"/>
        <v>506</v>
      </c>
      <c r="L21" s="9">
        <f t="shared" si="27"/>
        <v>55</v>
      </c>
      <c r="M21" s="9">
        <f t="shared" si="27"/>
        <v>12</v>
      </c>
      <c r="N21" s="9">
        <f t="shared" si="27"/>
        <v>0</v>
      </c>
      <c r="O21" s="9">
        <f t="shared" si="27"/>
        <v>37</v>
      </c>
      <c r="P21" s="9">
        <f t="shared" si="27"/>
        <v>610</v>
      </c>
      <c r="Q21" s="9"/>
      <c r="R21" s="9"/>
      <c r="S21" s="9">
        <f t="shared" ref="S21:Y21" si="28">SUM(S10:S17)</f>
        <v>0</v>
      </c>
      <c r="T21" s="9">
        <f t="shared" si="28"/>
        <v>4208</v>
      </c>
      <c r="U21" s="9">
        <f t="shared" si="28"/>
        <v>2541</v>
      </c>
      <c r="V21" s="9">
        <f t="shared" si="28"/>
        <v>55</v>
      </c>
      <c r="W21" s="9">
        <f t="shared" si="28"/>
        <v>0</v>
      </c>
      <c r="X21" s="9">
        <f t="shared" si="28"/>
        <v>37</v>
      </c>
      <c r="Y21" s="9">
        <f t="shared" si="28"/>
        <v>6841</v>
      </c>
      <c r="Z21" s="9"/>
    </row>
    <row r="22" ht="12.0" customHeight="1">
      <c r="A22" s="29" t="s">
        <v>22</v>
      </c>
      <c r="B22" s="22">
        <f t="shared" ref="B22:E22" si="29">B21/B19</f>
        <v>0</v>
      </c>
      <c r="C22" s="22">
        <f t="shared" si="29"/>
        <v>0.9965006729</v>
      </c>
      <c r="D22" s="22">
        <f t="shared" si="29"/>
        <v>0.9857256146</v>
      </c>
      <c r="E22" s="22">
        <f t="shared" si="29"/>
        <v>0.1069651741</v>
      </c>
      <c r="F22" s="18" t="s">
        <v>23</v>
      </c>
      <c r="G22" s="22">
        <f>G21/G19</f>
        <v>0.3651547117</v>
      </c>
      <c r="H22" s="22"/>
      <c r="I22" s="22"/>
      <c r="J22" s="22">
        <f t="shared" ref="J22:P22" si="30">J21/J19</f>
        <v>0</v>
      </c>
      <c r="K22" s="22">
        <f t="shared" si="30"/>
        <v>0.928440367</v>
      </c>
      <c r="L22" s="22">
        <f t="shared" si="30"/>
        <v>0.5339805825</v>
      </c>
      <c r="M22" s="22">
        <f t="shared" si="30"/>
        <v>0.01673640167</v>
      </c>
      <c r="N22" s="22">
        <f t="shared" si="30"/>
        <v>0</v>
      </c>
      <c r="O22" s="22">
        <f t="shared" si="30"/>
        <v>0.2781954887</v>
      </c>
      <c r="P22" s="22">
        <f t="shared" si="30"/>
        <v>0.1814936031</v>
      </c>
      <c r="Q22" s="22"/>
      <c r="R22" s="22"/>
      <c r="S22" s="22">
        <f t="shared" ref="S22:Y22" si="31">S21/S19</f>
        <v>0</v>
      </c>
      <c r="T22" s="22">
        <f t="shared" si="31"/>
        <v>0.9877934272</v>
      </c>
      <c r="U22" s="22">
        <f t="shared" si="31"/>
        <v>0.968</v>
      </c>
      <c r="V22" s="22">
        <f t="shared" si="31"/>
        <v>0.0491510277</v>
      </c>
      <c r="W22" s="22">
        <f t="shared" si="31"/>
        <v>0</v>
      </c>
      <c r="X22" s="22">
        <f t="shared" si="31"/>
        <v>0.2781954887</v>
      </c>
      <c r="Y22" s="22">
        <f t="shared" si="31"/>
        <v>0.3349326805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0.5941261435</v>
      </c>
      <c r="D23" s="32">
        <f>D21/G21</f>
        <v>0.3989728775</v>
      </c>
      <c r="E23" s="32">
        <f>E21/G21</f>
        <v>0.006900978976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0.8295081967</v>
      </c>
      <c r="L23" s="32">
        <f>L21/P21</f>
        <v>0.09016393443</v>
      </c>
      <c r="M23" s="32">
        <f>M21/P21</f>
        <v>0.01967213115</v>
      </c>
      <c r="N23" s="32">
        <f>N21/P21</f>
        <v>0</v>
      </c>
      <c r="O23" s="32">
        <f>O21/P21</f>
        <v>0.0606557377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0.6151147493</v>
      </c>
      <c r="U23" s="32">
        <f>U21/Y21</f>
        <v>0.3714369244</v>
      </c>
      <c r="V23" s="32">
        <f>V21/Y21</f>
        <v>0.008039760269</v>
      </c>
      <c r="W23" s="32">
        <f>W21/Y21</f>
        <v>0</v>
      </c>
      <c r="X23" s="32">
        <f>X21/Y21</f>
        <v>0.005408565999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2" t="s">
        <v>130</v>
      </c>
      <c r="L26" s="3"/>
      <c r="M26" s="3"/>
      <c r="N26" s="3"/>
      <c r="O26" s="3"/>
      <c r="P26" s="3"/>
      <c r="Q26" s="37"/>
      <c r="R26" s="37"/>
      <c r="S26" s="4"/>
    </row>
    <row r="27" ht="12.0" customHeight="1">
      <c r="A27" s="77" t="s">
        <v>129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77" t="s">
        <v>120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77"/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84</v>
      </c>
      <c r="C31" s="11"/>
      <c r="D31" s="11"/>
      <c r="E31" s="11"/>
      <c r="F31" s="11"/>
      <c r="G31" s="11"/>
      <c r="H31" s="12"/>
      <c r="I31" s="9"/>
      <c r="J31" s="10" t="s">
        <v>108</v>
      </c>
      <c r="K31" s="11"/>
      <c r="L31" s="11"/>
      <c r="M31" s="11"/>
      <c r="N31" s="11"/>
      <c r="O31" s="11"/>
      <c r="P31" s="11"/>
      <c r="Q31" s="13"/>
      <c r="R31" s="9"/>
      <c r="S31" s="10" t="s">
        <v>100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2756500.0</v>
      </c>
      <c r="C34" s="9">
        <v>1950.0</v>
      </c>
      <c r="D34" s="9">
        <v>6430.0</v>
      </c>
      <c r="E34" s="9">
        <v>109100.0</v>
      </c>
      <c r="F34" s="18" t="s">
        <v>23</v>
      </c>
      <c r="G34" s="9">
        <v>2873980.0</v>
      </c>
      <c r="H34" s="22">
        <f>G34/G44</f>
        <v>0.7052902042</v>
      </c>
      <c r="I34" s="42"/>
      <c r="J34" s="9">
        <v>1753280.0</v>
      </c>
      <c r="K34" s="9">
        <v>39960.0</v>
      </c>
      <c r="L34" s="9">
        <v>58170.0</v>
      </c>
      <c r="M34" s="9">
        <v>773080.0</v>
      </c>
      <c r="N34" s="9">
        <v>3390.0</v>
      </c>
      <c r="O34" s="9">
        <v>91010.0</v>
      </c>
      <c r="P34" s="9">
        <v>2718880.0</v>
      </c>
      <c r="Q34" s="22">
        <f>P34/P44</f>
        <v>0.8311847121</v>
      </c>
      <c r="R34" s="42"/>
      <c r="S34" s="9">
        <f t="shared" ref="S34:V34" si="32">B34+J34</f>
        <v>4509780</v>
      </c>
      <c r="T34" s="9">
        <f t="shared" si="32"/>
        <v>41910</v>
      </c>
      <c r="U34" s="9">
        <f t="shared" si="32"/>
        <v>64600</v>
      </c>
      <c r="V34" s="9">
        <f t="shared" si="32"/>
        <v>882180</v>
      </c>
      <c r="W34" s="9">
        <f t="shared" ref="W34:X34" si="33">N34</f>
        <v>3390</v>
      </c>
      <c r="X34" s="9">
        <f t="shared" si="33"/>
        <v>91010</v>
      </c>
      <c r="Y34" s="9">
        <f t="shared" ref="Y34:Y42" si="36">SUM(S34:X34)</f>
        <v>5592870</v>
      </c>
      <c r="Z34" s="22">
        <f>Y34/Y44</f>
        <v>0.7613500699</v>
      </c>
    </row>
    <row r="35" ht="12.0" customHeight="1">
      <c r="A35" s="19" t="s">
        <v>16</v>
      </c>
      <c r="B35" s="9">
        <v>0.0</v>
      </c>
      <c r="C35" s="9">
        <v>361360.0</v>
      </c>
      <c r="D35" s="9">
        <v>397030.0</v>
      </c>
      <c r="E35" s="9">
        <v>9700.0</v>
      </c>
      <c r="F35" s="18" t="s">
        <v>23</v>
      </c>
      <c r="G35" s="9">
        <v>768080.0</v>
      </c>
      <c r="H35" s="22">
        <f>G35/G44</f>
        <v>0.1884909777</v>
      </c>
      <c r="I35" s="42"/>
      <c r="J35" s="9">
        <v>0.0</v>
      </c>
      <c r="K35" s="9">
        <v>119080.0</v>
      </c>
      <c r="L35" s="9">
        <v>39020.0</v>
      </c>
      <c r="M35" s="9">
        <v>9190.0</v>
      </c>
      <c r="N35" s="9">
        <v>0.0</v>
      </c>
      <c r="O35" s="9">
        <v>10240.0</v>
      </c>
      <c r="P35" s="9">
        <v>177530.0</v>
      </c>
      <c r="Q35" s="22">
        <f>P35/P44</f>
        <v>0.05427242907</v>
      </c>
      <c r="R35" s="42"/>
      <c r="S35" s="9">
        <f t="shared" ref="S35:V35" si="34">B35+J35</f>
        <v>0</v>
      </c>
      <c r="T35" s="9">
        <f t="shared" si="34"/>
        <v>480440</v>
      </c>
      <c r="U35" s="9">
        <f t="shared" si="34"/>
        <v>436050</v>
      </c>
      <c r="V35" s="9">
        <f t="shared" si="34"/>
        <v>18890</v>
      </c>
      <c r="W35" s="9">
        <f t="shared" ref="W35:X35" si="35">N35</f>
        <v>0</v>
      </c>
      <c r="X35" s="9">
        <f t="shared" si="35"/>
        <v>10240</v>
      </c>
      <c r="Y35" s="9">
        <f t="shared" si="36"/>
        <v>945620</v>
      </c>
      <c r="Z35" s="22">
        <f>Y35/Y44</f>
        <v>0.1287260124</v>
      </c>
    </row>
    <row r="36" ht="12.0" customHeight="1">
      <c r="A36" s="19" t="s">
        <v>17</v>
      </c>
      <c r="B36" s="9">
        <v>0.0</v>
      </c>
      <c r="C36" s="9">
        <v>405010.0</v>
      </c>
      <c r="D36" s="9">
        <v>0.0</v>
      </c>
      <c r="E36" s="9">
        <v>0.0</v>
      </c>
      <c r="F36" s="18" t="s">
        <v>23</v>
      </c>
      <c r="G36" s="9">
        <v>405010.0</v>
      </c>
      <c r="H36" s="22">
        <f>G36/G44</f>
        <v>0.09939164002</v>
      </c>
      <c r="I36" s="42"/>
      <c r="J36" s="9">
        <v>0.0</v>
      </c>
      <c r="K36" s="9">
        <v>312570.0</v>
      </c>
      <c r="L36" s="9">
        <v>0.0</v>
      </c>
      <c r="M36" s="9">
        <v>1310.0</v>
      </c>
      <c r="N36" s="9">
        <v>0.0</v>
      </c>
      <c r="O36" s="9">
        <v>1610.0</v>
      </c>
      <c r="P36" s="9">
        <v>315490.0</v>
      </c>
      <c r="Q36" s="22">
        <f>P36/P44</f>
        <v>0.096447973</v>
      </c>
      <c r="R36" s="42"/>
      <c r="S36" s="9">
        <f t="shared" ref="S36:V36" si="37">B36+J36</f>
        <v>0</v>
      </c>
      <c r="T36" s="9">
        <f t="shared" si="37"/>
        <v>717580</v>
      </c>
      <c r="U36" s="9">
        <f t="shared" si="37"/>
        <v>0</v>
      </c>
      <c r="V36" s="9">
        <f t="shared" si="37"/>
        <v>1310</v>
      </c>
      <c r="W36" s="9">
        <f t="shared" ref="W36:X36" si="38">N36</f>
        <v>0</v>
      </c>
      <c r="X36" s="9">
        <f t="shared" si="38"/>
        <v>1610</v>
      </c>
      <c r="Y36" s="9">
        <f t="shared" si="36"/>
        <v>720500</v>
      </c>
      <c r="Z36" s="22">
        <f>Y36/Y44</f>
        <v>0.09808072159</v>
      </c>
    </row>
    <row r="37" ht="12.0" customHeight="1">
      <c r="A37" s="19" t="s">
        <v>18</v>
      </c>
      <c r="B37" s="9">
        <v>0.0</v>
      </c>
      <c r="C37" s="9">
        <v>410.0</v>
      </c>
      <c r="D37" s="9">
        <v>4030.0</v>
      </c>
      <c r="E37" s="9">
        <v>0.0</v>
      </c>
      <c r="F37" s="18" t="s">
        <v>23</v>
      </c>
      <c r="G37" s="9">
        <v>4440.0</v>
      </c>
      <c r="H37" s="22">
        <f>G37/G44</f>
        <v>0.001089599965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9">B37+J37</f>
        <v>0</v>
      </c>
      <c r="T37" s="9">
        <f t="shared" si="39"/>
        <v>410</v>
      </c>
      <c r="U37" s="9">
        <f t="shared" si="39"/>
        <v>4030</v>
      </c>
      <c r="V37" s="9">
        <f t="shared" si="39"/>
        <v>0</v>
      </c>
      <c r="W37" s="9">
        <f t="shared" ref="W37:X37" si="40">N37</f>
        <v>0</v>
      </c>
      <c r="X37" s="9">
        <f t="shared" si="40"/>
        <v>0</v>
      </c>
      <c r="Y37" s="9">
        <f t="shared" si="36"/>
        <v>4440</v>
      </c>
      <c r="Z37" s="22">
        <f>Y37/Y44</f>
        <v>0.0006044113863</v>
      </c>
    </row>
    <row r="38" ht="12.0" customHeight="1">
      <c r="A38" s="19" t="s">
        <v>63</v>
      </c>
      <c r="B38" s="9">
        <v>0.0</v>
      </c>
      <c r="C38" s="9">
        <v>6140.0</v>
      </c>
      <c r="D38" s="9">
        <v>5000.0</v>
      </c>
      <c r="E38" s="9">
        <v>200.0</v>
      </c>
      <c r="F38" s="18" t="s">
        <v>23</v>
      </c>
      <c r="G38" s="9">
        <v>11340.0</v>
      </c>
      <c r="H38" s="22">
        <f>G38/G44</f>
        <v>0.002782897207</v>
      </c>
      <c r="I38" s="42"/>
      <c r="J38" s="9">
        <v>0.0</v>
      </c>
      <c r="K38" s="9">
        <v>22780.0</v>
      </c>
      <c r="L38" s="9">
        <v>6240.0</v>
      </c>
      <c r="M38" s="9">
        <v>1860.0</v>
      </c>
      <c r="N38" s="9">
        <v>0.0</v>
      </c>
      <c r="O38" s="9">
        <v>18760.0</v>
      </c>
      <c r="P38" s="9">
        <v>49640.0</v>
      </c>
      <c r="Q38" s="22">
        <f>P38/P44</f>
        <v>0.01517536968</v>
      </c>
      <c r="R38" s="42"/>
      <c r="S38" s="9">
        <f t="shared" ref="S38:V38" si="41">B38+J38</f>
        <v>0</v>
      </c>
      <c r="T38" s="9">
        <f t="shared" si="41"/>
        <v>28920</v>
      </c>
      <c r="U38" s="9">
        <f t="shared" si="41"/>
        <v>11240</v>
      </c>
      <c r="V38" s="9">
        <f t="shared" si="41"/>
        <v>2060</v>
      </c>
      <c r="W38" s="9">
        <f t="shared" ref="W38:X38" si="42">N38</f>
        <v>0</v>
      </c>
      <c r="X38" s="9">
        <f t="shared" si="42"/>
        <v>18760</v>
      </c>
      <c r="Y38" s="9">
        <f t="shared" si="36"/>
        <v>60980</v>
      </c>
      <c r="Z38" s="22">
        <f>Y38/Y44</f>
        <v>0.008301127554</v>
      </c>
    </row>
    <row r="39" ht="12.0" customHeight="1">
      <c r="A39" s="19" t="s">
        <v>19</v>
      </c>
      <c r="B39" s="9">
        <v>0.0</v>
      </c>
      <c r="C39" s="9">
        <v>9040.0</v>
      </c>
      <c r="D39" s="9">
        <v>0.0</v>
      </c>
      <c r="E39" s="9">
        <v>0.0</v>
      </c>
      <c r="F39" s="18" t="s">
        <v>23</v>
      </c>
      <c r="G39" s="9">
        <v>9040.0</v>
      </c>
      <c r="H39" s="22">
        <f>G39/G44</f>
        <v>0.002218464793</v>
      </c>
      <c r="I39" s="42"/>
      <c r="J39" s="9">
        <v>0.0</v>
      </c>
      <c r="K39" s="9">
        <v>6420.0</v>
      </c>
      <c r="L39" s="9">
        <v>0.0</v>
      </c>
      <c r="M39" s="9">
        <v>0.0</v>
      </c>
      <c r="N39" s="9">
        <v>0.0</v>
      </c>
      <c r="O39" s="9">
        <v>0.0</v>
      </c>
      <c r="P39" s="9">
        <v>6420.0</v>
      </c>
      <c r="Q39" s="22">
        <f>P39/P44</f>
        <v>0.001962648536</v>
      </c>
      <c r="R39" s="42"/>
      <c r="S39" s="9">
        <f t="shared" ref="S39:V39" si="43">B39+J39</f>
        <v>0</v>
      </c>
      <c r="T39" s="9">
        <f t="shared" si="43"/>
        <v>15460</v>
      </c>
      <c r="U39" s="9">
        <f t="shared" si="43"/>
        <v>0</v>
      </c>
      <c r="V39" s="9">
        <f t="shared" si="43"/>
        <v>0</v>
      </c>
      <c r="W39" s="9">
        <f t="shared" ref="W39:X39" si="44">N39</f>
        <v>0</v>
      </c>
      <c r="X39" s="9">
        <f t="shared" si="44"/>
        <v>0</v>
      </c>
      <c r="Y39" s="9">
        <f t="shared" si="36"/>
        <v>15460</v>
      </c>
      <c r="Z39" s="22">
        <f>Y39/Y44</f>
        <v>0.002104549557</v>
      </c>
    </row>
    <row r="40" ht="12.0" customHeight="1">
      <c r="A40" s="19" t="s">
        <v>64</v>
      </c>
      <c r="B40" s="9">
        <v>0.0</v>
      </c>
      <c r="C40" s="9">
        <v>1930.0</v>
      </c>
      <c r="D40" s="9">
        <v>0.0</v>
      </c>
      <c r="E40" s="9">
        <v>0.0</v>
      </c>
      <c r="F40" s="18" t="s">
        <v>23</v>
      </c>
      <c r="G40" s="9">
        <v>1930.0</v>
      </c>
      <c r="H40" s="22">
        <f>G40/G44</f>
        <v>0.0004736324171</v>
      </c>
      <c r="I40" s="42"/>
      <c r="J40" s="9">
        <v>0.0</v>
      </c>
      <c r="K40" s="9">
        <v>2300.0</v>
      </c>
      <c r="L40" s="9">
        <v>0.0</v>
      </c>
      <c r="M40" s="9">
        <v>0.0</v>
      </c>
      <c r="N40" s="9">
        <v>0.0</v>
      </c>
      <c r="O40" s="9">
        <v>0.0</v>
      </c>
      <c r="P40" s="9">
        <v>2300.0</v>
      </c>
      <c r="Q40" s="22">
        <f>P40/P44</f>
        <v>0.0007031295379</v>
      </c>
      <c r="R40" s="42"/>
      <c r="S40" s="9">
        <f t="shared" ref="S40:V40" si="45">B40+J40</f>
        <v>0</v>
      </c>
      <c r="T40" s="9">
        <f t="shared" si="45"/>
        <v>4230</v>
      </c>
      <c r="U40" s="9">
        <f t="shared" si="45"/>
        <v>0</v>
      </c>
      <c r="V40" s="9">
        <f t="shared" si="45"/>
        <v>0</v>
      </c>
      <c r="W40" s="9">
        <f t="shared" ref="W40:X40" si="46">N40</f>
        <v>0</v>
      </c>
      <c r="X40" s="9">
        <f t="shared" si="46"/>
        <v>0</v>
      </c>
      <c r="Y40" s="9">
        <f t="shared" si="36"/>
        <v>4230</v>
      </c>
      <c r="Z40" s="22">
        <f>Y40/Y44</f>
        <v>0.0005758243613</v>
      </c>
    </row>
    <row r="41" ht="12.0" customHeight="1">
      <c r="A41" s="19" t="s">
        <v>65</v>
      </c>
      <c r="B41" s="9">
        <v>0.0</v>
      </c>
      <c r="C41" s="9">
        <v>650.0</v>
      </c>
      <c r="D41" s="9">
        <v>0.0</v>
      </c>
      <c r="E41" s="9">
        <v>0.0</v>
      </c>
      <c r="F41" s="18" t="s">
        <v>23</v>
      </c>
      <c r="G41" s="9">
        <v>650.0</v>
      </c>
      <c r="H41" s="22">
        <f>G41/G44</f>
        <v>0.0001595135083</v>
      </c>
      <c r="I41" s="42"/>
      <c r="J41" s="9">
        <v>0.0</v>
      </c>
      <c r="K41" s="9">
        <v>590.0</v>
      </c>
      <c r="L41" s="9">
        <v>0.0</v>
      </c>
      <c r="M41" s="9">
        <v>0.0</v>
      </c>
      <c r="N41" s="9">
        <v>0.0</v>
      </c>
      <c r="O41" s="9">
        <v>0.0</v>
      </c>
      <c r="P41" s="9">
        <v>590.0</v>
      </c>
      <c r="Q41" s="22">
        <f>P41/P44</f>
        <v>0.0001803680119</v>
      </c>
      <c r="R41" s="42"/>
      <c r="S41" s="9">
        <f t="shared" ref="S41:V41" si="47">B41+J41</f>
        <v>0</v>
      </c>
      <c r="T41" s="9">
        <f t="shared" si="47"/>
        <v>1240</v>
      </c>
      <c r="U41" s="9">
        <f t="shared" si="47"/>
        <v>0</v>
      </c>
      <c r="V41" s="9">
        <f t="shared" si="47"/>
        <v>0</v>
      </c>
      <c r="W41" s="9">
        <f t="shared" ref="W41:X41" si="48">N41</f>
        <v>0</v>
      </c>
      <c r="X41" s="9">
        <f t="shared" si="48"/>
        <v>0</v>
      </c>
      <c r="Y41" s="9">
        <f t="shared" si="36"/>
        <v>1240</v>
      </c>
      <c r="Z41" s="22">
        <f>Y41/Y44</f>
        <v>0.0001687995764</v>
      </c>
    </row>
    <row r="42" ht="12.0" customHeight="1">
      <c r="A42" s="19" t="s">
        <v>66</v>
      </c>
      <c r="B42" s="9">
        <v>0.0</v>
      </c>
      <c r="C42" s="9">
        <v>430.0</v>
      </c>
      <c r="D42" s="9">
        <v>0.0</v>
      </c>
      <c r="E42" s="9">
        <v>0.0</v>
      </c>
      <c r="F42" s="18" t="s">
        <v>23</v>
      </c>
      <c r="G42" s="9">
        <v>430.0</v>
      </c>
      <c r="H42" s="22">
        <f>G42/G44</f>
        <v>0.0001055243209</v>
      </c>
      <c r="I42" s="42"/>
      <c r="J42" s="9">
        <v>0.0</v>
      </c>
      <c r="K42" s="9">
        <v>250.0</v>
      </c>
      <c r="L42" s="9">
        <v>0.0</v>
      </c>
      <c r="M42" s="9">
        <v>0.0</v>
      </c>
      <c r="N42" s="9">
        <v>0.0</v>
      </c>
      <c r="O42" s="9">
        <v>0.0</v>
      </c>
      <c r="P42" s="9">
        <v>250.0</v>
      </c>
      <c r="Q42" s="22">
        <f>P42/P44</f>
        <v>0.00007642712368</v>
      </c>
      <c r="R42" s="42"/>
      <c r="S42" s="9">
        <f t="shared" ref="S42:V42" si="49">B42+J42</f>
        <v>0</v>
      </c>
      <c r="T42" s="9">
        <f t="shared" si="49"/>
        <v>680</v>
      </c>
      <c r="U42" s="9">
        <f t="shared" si="49"/>
        <v>0</v>
      </c>
      <c r="V42" s="9">
        <f t="shared" si="49"/>
        <v>0</v>
      </c>
      <c r="W42" s="9">
        <f t="shared" ref="W42:X42" si="50">N42</f>
        <v>0</v>
      </c>
      <c r="X42" s="9">
        <f t="shared" si="50"/>
        <v>0</v>
      </c>
      <c r="Y42" s="9">
        <f t="shared" si="36"/>
        <v>680</v>
      </c>
      <c r="Z42" s="22">
        <f>Y42/Y44</f>
        <v>0.00009256750962</v>
      </c>
    </row>
    <row r="43" ht="12.0" customHeight="1">
      <c r="A43" s="19"/>
      <c r="B43" s="9"/>
      <c r="C43" s="9"/>
      <c r="D43" s="9"/>
      <c r="E43" s="9"/>
      <c r="F43" s="18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2756500.0</v>
      </c>
      <c r="C44" s="27">
        <v>786900.0</v>
      </c>
      <c r="D44" s="27">
        <v>412490.0</v>
      </c>
      <c r="E44" s="27">
        <v>119000.0</v>
      </c>
      <c r="F44" s="47" t="s">
        <v>23</v>
      </c>
      <c r="G44" s="27">
        <v>4074890.0</v>
      </c>
      <c r="H44" s="28">
        <f>G44/G44</f>
        <v>1</v>
      </c>
      <c r="I44" s="27"/>
      <c r="J44" s="27">
        <v>1753280.0</v>
      </c>
      <c r="K44" s="27">
        <v>503940.0</v>
      </c>
      <c r="L44" s="27">
        <v>103420.0</v>
      </c>
      <c r="M44" s="27">
        <v>785450.0</v>
      </c>
      <c r="N44" s="27">
        <v>3390.0</v>
      </c>
      <c r="O44" s="27">
        <v>121620.0</v>
      </c>
      <c r="P44" s="27">
        <v>3271090.0</v>
      </c>
      <c r="Q44" s="28">
        <f>P44/P44</f>
        <v>1</v>
      </c>
      <c r="R44" s="27"/>
      <c r="S44" s="27">
        <f t="shared" ref="S44:V44" si="51">B44+J44</f>
        <v>4509780</v>
      </c>
      <c r="T44" s="27">
        <f t="shared" si="51"/>
        <v>1290840</v>
      </c>
      <c r="U44" s="27">
        <f t="shared" si="51"/>
        <v>515910</v>
      </c>
      <c r="V44" s="27">
        <f t="shared" si="51"/>
        <v>904450</v>
      </c>
      <c r="W44" s="27">
        <f t="shared" ref="W44:X44" si="52">N44</f>
        <v>3390</v>
      </c>
      <c r="X44" s="27">
        <f t="shared" si="52"/>
        <v>121620</v>
      </c>
      <c r="Y44" s="27">
        <f>SUM(S44:X44)</f>
        <v>7345990</v>
      </c>
      <c r="Z44" s="28">
        <f>Y44/Y44</f>
        <v>1</v>
      </c>
    </row>
    <row r="45" ht="12.0" customHeight="1">
      <c r="A45" s="26" t="s">
        <v>12</v>
      </c>
      <c r="B45" s="28">
        <f>B44/G44</f>
        <v>0.6764599781</v>
      </c>
      <c r="C45" s="28">
        <f>C44/G44</f>
        <v>0.1931095073</v>
      </c>
      <c r="D45" s="28">
        <f>D44/G44</f>
        <v>0.1012272724</v>
      </c>
      <c r="E45" s="28">
        <f>E44/G44</f>
        <v>0.0292032423</v>
      </c>
      <c r="F45" s="47" t="s">
        <v>23</v>
      </c>
      <c r="G45" s="28">
        <f>G44/G44</f>
        <v>1</v>
      </c>
      <c r="H45" s="28"/>
      <c r="I45" s="28"/>
      <c r="J45" s="28">
        <f>J44/P44</f>
        <v>0.5359925896</v>
      </c>
      <c r="K45" s="28">
        <f>K44/P44</f>
        <v>0.1540587388</v>
      </c>
      <c r="L45" s="28">
        <f>L44/P44</f>
        <v>0.03161637252</v>
      </c>
      <c r="M45" s="28">
        <f>M44/P44</f>
        <v>0.2401187372</v>
      </c>
      <c r="N45" s="28">
        <f>N44/P44</f>
        <v>0.001036351797</v>
      </c>
      <c r="O45" s="28">
        <f>O44/P44</f>
        <v>0.03718026713</v>
      </c>
      <c r="P45" s="28">
        <f>P44/P44</f>
        <v>1</v>
      </c>
      <c r="Q45" s="28"/>
      <c r="R45" s="28"/>
      <c r="S45" s="28">
        <f>S44/Y44</f>
        <v>0.6139104464</v>
      </c>
      <c r="T45" s="28">
        <f>T44/Y44</f>
        <v>0.175720359</v>
      </c>
      <c r="U45" s="28">
        <f>U44/Y44</f>
        <v>0.07023015278</v>
      </c>
      <c r="V45" s="28">
        <f>V44/Y44</f>
        <v>0.1231215942</v>
      </c>
      <c r="W45" s="28">
        <f>W44/Y44</f>
        <v>0.0004614762612</v>
      </c>
      <c r="X45" s="28">
        <f>X44/Y44</f>
        <v>0.01655597135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3">SUM(B35:B42)</f>
        <v>0</v>
      </c>
      <c r="C46" s="9">
        <f t="shared" si="53"/>
        <v>784970</v>
      </c>
      <c r="D46" s="9">
        <f t="shared" si="53"/>
        <v>406060</v>
      </c>
      <c r="E46" s="9">
        <f t="shared" si="53"/>
        <v>9900</v>
      </c>
      <c r="F46" s="18" t="s">
        <v>23</v>
      </c>
      <c r="G46" s="9">
        <f>SUM(G35:G42)</f>
        <v>1200920</v>
      </c>
      <c r="H46" s="9"/>
      <c r="I46" s="9"/>
      <c r="J46" s="9">
        <f t="shared" ref="J46:P46" si="54">SUM(J35:J42)</f>
        <v>0</v>
      </c>
      <c r="K46" s="9">
        <f t="shared" si="54"/>
        <v>463990</v>
      </c>
      <c r="L46" s="9">
        <f t="shared" si="54"/>
        <v>45260</v>
      </c>
      <c r="M46" s="9">
        <f t="shared" si="54"/>
        <v>12360</v>
      </c>
      <c r="N46" s="9">
        <f t="shared" si="54"/>
        <v>0</v>
      </c>
      <c r="O46" s="9">
        <f t="shared" si="54"/>
        <v>30610</v>
      </c>
      <c r="P46" s="9">
        <f t="shared" si="54"/>
        <v>552220</v>
      </c>
      <c r="Q46" s="9"/>
      <c r="R46" s="9"/>
      <c r="S46" s="9">
        <f t="shared" ref="S46:Y46" si="55">SUM(S35:S42)</f>
        <v>0</v>
      </c>
      <c r="T46" s="9">
        <f t="shared" si="55"/>
        <v>1248960</v>
      </c>
      <c r="U46" s="9">
        <f t="shared" si="55"/>
        <v>451320</v>
      </c>
      <c r="V46" s="9">
        <f t="shared" si="55"/>
        <v>22260</v>
      </c>
      <c r="W46" s="9">
        <f t="shared" si="55"/>
        <v>0</v>
      </c>
      <c r="X46" s="9">
        <f t="shared" si="55"/>
        <v>30610</v>
      </c>
      <c r="Y46" s="9">
        <f t="shared" si="55"/>
        <v>1753150</v>
      </c>
      <c r="Z46" s="9"/>
    </row>
    <row r="47" ht="12.0" customHeight="1">
      <c r="A47" s="29" t="s">
        <v>22</v>
      </c>
      <c r="B47" s="22">
        <f t="shared" ref="B47:E47" si="56">B46/B44</f>
        <v>0</v>
      </c>
      <c r="C47" s="22">
        <f t="shared" si="56"/>
        <v>0.9975473377</v>
      </c>
      <c r="D47" s="22">
        <f t="shared" si="56"/>
        <v>0.9844117433</v>
      </c>
      <c r="E47" s="22">
        <f t="shared" si="56"/>
        <v>0.08319327731</v>
      </c>
      <c r="F47" s="18" t="s">
        <v>23</v>
      </c>
      <c r="G47" s="22">
        <f>G46/G44</f>
        <v>0.2947122499</v>
      </c>
      <c r="H47" s="22"/>
      <c r="I47" s="22"/>
      <c r="J47" s="22">
        <f t="shared" ref="J47:P47" si="57">J46/J44</f>
        <v>0</v>
      </c>
      <c r="K47" s="22">
        <f t="shared" si="57"/>
        <v>0.9207246894</v>
      </c>
      <c r="L47" s="22">
        <f t="shared" si="57"/>
        <v>0.437632953</v>
      </c>
      <c r="M47" s="22">
        <f t="shared" si="57"/>
        <v>0.01573620218</v>
      </c>
      <c r="N47" s="22">
        <f t="shared" si="57"/>
        <v>0</v>
      </c>
      <c r="O47" s="22">
        <f t="shared" si="57"/>
        <v>0.251685578</v>
      </c>
      <c r="P47" s="22">
        <f t="shared" si="57"/>
        <v>0.168818345</v>
      </c>
      <c r="Q47" s="22"/>
      <c r="R47" s="22"/>
      <c r="S47" s="22">
        <f t="shared" ref="S47:Y47" si="58">S46/S44</f>
        <v>0</v>
      </c>
      <c r="T47" s="22">
        <f t="shared" si="58"/>
        <v>0.96755601</v>
      </c>
      <c r="U47" s="22">
        <f t="shared" si="58"/>
        <v>0.8748037448</v>
      </c>
      <c r="V47" s="22">
        <f t="shared" si="58"/>
        <v>0.02461164243</v>
      </c>
      <c r="W47" s="22">
        <f t="shared" si="58"/>
        <v>0</v>
      </c>
      <c r="X47" s="22">
        <f t="shared" si="58"/>
        <v>0.251685578</v>
      </c>
      <c r="Y47" s="22">
        <f t="shared" si="58"/>
        <v>0.238654014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0.6536405423</v>
      </c>
      <c r="D48" s="32">
        <f>D46/G46</f>
        <v>0.3381241049</v>
      </c>
      <c r="E48" s="32">
        <f>E46/G46</f>
        <v>0.008243679845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0.8402267212</v>
      </c>
      <c r="L48" s="32">
        <f>L46/P46</f>
        <v>0.08196008837</v>
      </c>
      <c r="M48" s="32">
        <f>M46/P46</f>
        <v>0.02238238383</v>
      </c>
      <c r="N48" s="32">
        <f>N46/P46</f>
        <v>0</v>
      </c>
      <c r="O48" s="32">
        <f>O46/P46</f>
        <v>0.05543080656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0.7124090922</v>
      </c>
      <c r="U48" s="32">
        <f>U46/Y46</f>
        <v>0.2574337621</v>
      </c>
      <c r="V48" s="32">
        <f>V46/Y46</f>
        <v>0.01269714514</v>
      </c>
      <c r="W48" s="32">
        <f>W46/Y46</f>
        <v>0</v>
      </c>
      <c r="X48" s="32">
        <f>X46/Y46</f>
        <v>0.01746000057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84</v>
      </c>
      <c r="C52" s="11"/>
      <c r="D52" s="11"/>
      <c r="E52" s="11"/>
      <c r="F52" s="11"/>
      <c r="G52" s="11"/>
      <c r="H52" s="72"/>
      <c r="I52" s="41"/>
      <c r="J52" s="10" t="s">
        <v>108</v>
      </c>
      <c r="K52" s="11"/>
      <c r="L52" s="11"/>
      <c r="M52" s="11"/>
      <c r="N52" s="11"/>
      <c r="O52" s="11"/>
      <c r="P52" s="11"/>
      <c r="Q52" s="13"/>
      <c r="R52" s="9"/>
      <c r="S52" s="10" t="s">
        <v>100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9">B34/B9</f>
        <v>264.41247</v>
      </c>
      <c r="C55" s="9">
        <f t="shared" si="59"/>
        <v>150</v>
      </c>
      <c r="D55" s="9">
        <f t="shared" si="59"/>
        <v>178.6111111</v>
      </c>
      <c r="E55" s="9">
        <f t="shared" si="59"/>
        <v>303.8997214</v>
      </c>
      <c r="F55" s="18" t="s">
        <v>23</v>
      </c>
      <c r="G55" s="9">
        <f t="shared" ref="G55:G63" si="63">G34/G9</f>
        <v>265.2986246</v>
      </c>
      <c r="H55" s="9"/>
      <c r="I55" s="9"/>
      <c r="J55" s="9">
        <f t="shared" ref="J55:P55" si="60">J34/J9</f>
        <v>942.6236559</v>
      </c>
      <c r="K55" s="9">
        <f t="shared" si="60"/>
        <v>1024.615385</v>
      </c>
      <c r="L55" s="9">
        <f t="shared" si="60"/>
        <v>1211.875</v>
      </c>
      <c r="M55" s="9">
        <f t="shared" si="60"/>
        <v>1096.567376</v>
      </c>
      <c r="N55" s="9">
        <f t="shared" si="60"/>
        <v>1130</v>
      </c>
      <c r="O55" s="9">
        <f t="shared" si="60"/>
        <v>948.0208333</v>
      </c>
      <c r="P55" s="9">
        <f t="shared" si="60"/>
        <v>988.3242457</v>
      </c>
      <c r="Q55" s="9"/>
      <c r="R55" s="9"/>
      <c r="S55" s="9">
        <f t="shared" ref="S55:Y55" si="61">S34/S9</f>
        <v>367.0964591</v>
      </c>
      <c r="T55" s="9">
        <f t="shared" si="61"/>
        <v>805.9615385</v>
      </c>
      <c r="U55" s="9">
        <f t="shared" si="61"/>
        <v>769.047619</v>
      </c>
      <c r="V55" s="9">
        <f t="shared" si="61"/>
        <v>829.1165414</v>
      </c>
      <c r="W55" s="9">
        <f t="shared" si="61"/>
        <v>1130</v>
      </c>
      <c r="X55" s="9">
        <f t="shared" si="61"/>
        <v>948.0208333</v>
      </c>
      <c r="Y55" s="9">
        <f t="shared" si="61"/>
        <v>411.7248233</v>
      </c>
      <c r="Z55" s="3"/>
    </row>
    <row r="56" ht="12.0" customHeight="1">
      <c r="A56" s="19" t="s">
        <v>16</v>
      </c>
      <c r="B56" s="9"/>
      <c r="C56" s="9">
        <f t="shared" ref="C56:E56" si="62">C35/C10</f>
        <v>185.5983564</v>
      </c>
      <c r="D56" s="9">
        <f t="shared" si="62"/>
        <v>163.1853679</v>
      </c>
      <c r="E56" s="9">
        <f t="shared" si="62"/>
        <v>230.952381</v>
      </c>
      <c r="F56" s="18" t="s">
        <v>23</v>
      </c>
      <c r="G56" s="9">
        <f t="shared" si="63"/>
        <v>173.6951606</v>
      </c>
      <c r="H56" s="9"/>
      <c r="I56" s="9"/>
      <c r="J56" s="9"/>
      <c r="K56" s="9">
        <f t="shared" ref="K56:M56" si="64">K35/K10</f>
        <v>895.3383459</v>
      </c>
      <c r="L56" s="9">
        <f t="shared" si="64"/>
        <v>796.3265306</v>
      </c>
      <c r="M56" s="9">
        <f t="shared" si="64"/>
        <v>1021.111111</v>
      </c>
      <c r="N56" s="9"/>
      <c r="O56" s="9">
        <f t="shared" ref="O56:P56" si="65">O35/O10</f>
        <v>731.4285714</v>
      </c>
      <c r="P56" s="9">
        <f t="shared" si="65"/>
        <v>866</v>
      </c>
      <c r="Q56" s="9"/>
      <c r="R56" s="9"/>
      <c r="S56" s="9"/>
      <c r="T56" s="9">
        <f t="shared" ref="T56:V56" si="66">T35/T10</f>
        <v>230.9807692</v>
      </c>
      <c r="U56" s="9">
        <f t="shared" si="66"/>
        <v>175.6849315</v>
      </c>
      <c r="V56" s="9">
        <f t="shared" si="66"/>
        <v>370.3921569</v>
      </c>
      <c r="W56" s="9"/>
      <c r="X56" s="9">
        <f t="shared" ref="X56:Y56" si="67">X35/X10</f>
        <v>731.4285714</v>
      </c>
      <c r="Y56" s="9">
        <f t="shared" si="67"/>
        <v>204.3700022</v>
      </c>
      <c r="Z56" s="3"/>
    </row>
    <row r="57" ht="12.0" customHeight="1">
      <c r="A57" s="19" t="s">
        <v>17</v>
      </c>
      <c r="B57" s="9"/>
      <c r="C57" s="9">
        <f t="shared" ref="C57:C63" si="70">C36/C11</f>
        <v>240.3620178</v>
      </c>
      <c r="D57" s="9"/>
      <c r="E57" s="9"/>
      <c r="F57" s="18" t="s">
        <v>23</v>
      </c>
      <c r="G57" s="9">
        <f t="shared" si="63"/>
        <v>240.3620178</v>
      </c>
      <c r="H57" s="9"/>
      <c r="I57" s="9"/>
      <c r="J57" s="9"/>
      <c r="K57" s="9">
        <f>K36/K11</f>
        <v>944.3202417</v>
      </c>
      <c r="L57" s="9"/>
      <c r="M57" s="9">
        <f>M36/M11</f>
        <v>1310</v>
      </c>
      <c r="N57" s="9"/>
      <c r="O57" s="9">
        <f t="shared" ref="O57:P57" si="68">O36/O11</f>
        <v>805</v>
      </c>
      <c r="P57" s="9">
        <f t="shared" si="68"/>
        <v>944.5808383</v>
      </c>
      <c r="Q57" s="9"/>
      <c r="R57" s="9"/>
      <c r="S57" s="9"/>
      <c r="T57" s="9">
        <f t="shared" ref="T57:T61" si="71">T36/T11</f>
        <v>355.9424603</v>
      </c>
      <c r="U57" s="9"/>
      <c r="V57" s="9">
        <f>V36/V11</f>
        <v>1310</v>
      </c>
      <c r="W57" s="9"/>
      <c r="X57" s="9">
        <f t="shared" ref="X57:Y57" si="69">X36/X11</f>
        <v>805</v>
      </c>
      <c r="Y57" s="9">
        <f t="shared" si="69"/>
        <v>356.8598316</v>
      </c>
      <c r="Z57" s="3"/>
    </row>
    <row r="58" ht="12.0" customHeight="1">
      <c r="A58" s="19" t="s">
        <v>18</v>
      </c>
      <c r="B58" s="9"/>
      <c r="C58" s="9">
        <f t="shared" si="70"/>
        <v>205</v>
      </c>
      <c r="D58" s="9">
        <f t="shared" ref="D58:D59" si="72">D37/D12</f>
        <v>167.9166667</v>
      </c>
      <c r="E58" s="9"/>
      <c r="F58" s="18" t="s">
        <v>23</v>
      </c>
      <c r="G58" s="9">
        <f t="shared" si="63"/>
        <v>170.7692308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71"/>
        <v>205</v>
      </c>
      <c r="U58" s="9">
        <f t="shared" ref="U58:U59" si="75">U37/U12</f>
        <v>167.9166667</v>
      </c>
      <c r="V58" s="9"/>
      <c r="W58" s="9"/>
      <c r="X58" s="9"/>
      <c r="Y58" s="9">
        <f>Y37/Y12</f>
        <v>170.7692308</v>
      </c>
      <c r="Z58" s="3"/>
    </row>
    <row r="59" ht="12.0" customHeight="1">
      <c r="A59" s="19" t="s">
        <v>63</v>
      </c>
      <c r="B59" s="9"/>
      <c r="C59" s="9">
        <f t="shared" si="70"/>
        <v>211.7241379</v>
      </c>
      <c r="D59" s="9">
        <f t="shared" si="72"/>
        <v>172.4137931</v>
      </c>
      <c r="E59" s="9">
        <f>E38/E13</f>
        <v>200</v>
      </c>
      <c r="F59" s="18" t="s">
        <v>23</v>
      </c>
      <c r="G59" s="9">
        <f t="shared" si="63"/>
        <v>192.2033898</v>
      </c>
      <c r="H59" s="9"/>
      <c r="I59" s="9"/>
      <c r="J59" s="9"/>
      <c r="K59" s="9">
        <f t="shared" ref="K59:M59" si="73">K38/K13</f>
        <v>876.1538462</v>
      </c>
      <c r="L59" s="9">
        <f t="shared" si="73"/>
        <v>1040</v>
      </c>
      <c r="M59" s="9">
        <f t="shared" si="73"/>
        <v>930</v>
      </c>
      <c r="N59" s="9"/>
      <c r="O59" s="9">
        <f t="shared" ref="O59:P59" si="74">O38/O13</f>
        <v>893.3333333</v>
      </c>
      <c r="P59" s="9">
        <f t="shared" si="74"/>
        <v>902.5454545</v>
      </c>
      <c r="Q59" s="9"/>
      <c r="R59" s="9"/>
      <c r="S59" s="9"/>
      <c r="T59" s="9">
        <f t="shared" si="71"/>
        <v>525.8181818</v>
      </c>
      <c r="U59" s="9">
        <f t="shared" si="75"/>
        <v>321.1428571</v>
      </c>
      <c r="V59" s="9">
        <f>V38/V13</f>
        <v>686.6666667</v>
      </c>
      <c r="W59" s="9"/>
      <c r="X59" s="9">
        <f t="shared" ref="X59:Y59" si="76">X38/X13</f>
        <v>893.3333333</v>
      </c>
      <c r="Y59" s="9">
        <f t="shared" si="76"/>
        <v>534.9122807</v>
      </c>
      <c r="Z59" s="3"/>
    </row>
    <row r="60" ht="12.0" customHeight="1">
      <c r="A60" s="19" t="s">
        <v>19</v>
      </c>
      <c r="B60" s="9"/>
      <c r="C60" s="9">
        <f t="shared" si="70"/>
        <v>311.7241379</v>
      </c>
      <c r="D60" s="9"/>
      <c r="E60" s="9"/>
      <c r="F60" s="18" t="s">
        <v>23</v>
      </c>
      <c r="G60" s="9">
        <f t="shared" si="63"/>
        <v>311.7241379</v>
      </c>
      <c r="H60" s="9"/>
      <c r="I60" s="9"/>
      <c r="J60" s="9"/>
      <c r="K60" s="9">
        <f t="shared" ref="K60:K63" si="77">K39/K14</f>
        <v>713.3333333</v>
      </c>
      <c r="L60" s="9"/>
      <c r="M60" s="9"/>
      <c r="N60" s="9"/>
      <c r="O60" s="9"/>
      <c r="P60" s="9">
        <f t="shared" ref="P60:P63" si="78">P39/P14</f>
        <v>713.3333333</v>
      </c>
      <c r="Q60" s="9"/>
      <c r="R60" s="9"/>
      <c r="S60" s="9"/>
      <c r="T60" s="9">
        <f t="shared" si="71"/>
        <v>406.8421053</v>
      </c>
      <c r="U60" s="9"/>
      <c r="V60" s="9"/>
      <c r="W60" s="9"/>
      <c r="X60" s="9"/>
      <c r="Y60" s="9">
        <f t="shared" ref="Y60:Y63" si="79">Y39/Y14</f>
        <v>406.8421053</v>
      </c>
      <c r="Z60" s="3"/>
    </row>
    <row r="61" ht="12.0" customHeight="1">
      <c r="A61" s="19" t="s">
        <v>64</v>
      </c>
      <c r="B61" s="9"/>
      <c r="C61" s="9">
        <f t="shared" si="70"/>
        <v>321.6666667</v>
      </c>
      <c r="D61" s="9"/>
      <c r="E61" s="9"/>
      <c r="F61" s="18" t="s">
        <v>23</v>
      </c>
      <c r="G61" s="9">
        <f t="shared" si="63"/>
        <v>321.6666667</v>
      </c>
      <c r="H61" s="9"/>
      <c r="I61" s="9"/>
      <c r="J61" s="9"/>
      <c r="K61" s="9">
        <f t="shared" si="77"/>
        <v>460</v>
      </c>
      <c r="L61" s="9"/>
      <c r="M61" s="9"/>
      <c r="N61" s="9"/>
      <c r="O61" s="9"/>
      <c r="P61" s="9">
        <f t="shared" si="78"/>
        <v>460</v>
      </c>
      <c r="Q61" s="9"/>
      <c r="R61" s="9"/>
      <c r="S61" s="9"/>
      <c r="T61" s="9">
        <f t="shared" si="71"/>
        <v>384.5454545</v>
      </c>
      <c r="U61" s="9"/>
      <c r="V61" s="9"/>
      <c r="W61" s="9"/>
      <c r="X61" s="9"/>
      <c r="Y61" s="9">
        <f t="shared" si="79"/>
        <v>384.5454545</v>
      </c>
      <c r="Z61" s="3"/>
    </row>
    <row r="62" ht="12.0" customHeight="1">
      <c r="A62" s="19" t="s">
        <v>65</v>
      </c>
      <c r="B62" s="9"/>
      <c r="C62" s="9">
        <f t="shared" si="70"/>
        <v>325</v>
      </c>
      <c r="D62" s="9"/>
      <c r="E62" s="9"/>
      <c r="F62" s="18" t="s">
        <v>23</v>
      </c>
      <c r="G62" s="9">
        <f t="shared" si="63"/>
        <v>325</v>
      </c>
      <c r="H62" s="9"/>
      <c r="I62" s="9"/>
      <c r="J62" s="9"/>
      <c r="K62" s="9">
        <f t="shared" si="77"/>
        <v>590</v>
      </c>
      <c r="L62" s="9"/>
      <c r="M62" s="9"/>
      <c r="N62" s="9"/>
      <c r="O62" s="9"/>
      <c r="P62" s="9">
        <f t="shared" si="78"/>
        <v>590</v>
      </c>
      <c r="Q62" s="9"/>
      <c r="R62" s="9"/>
      <c r="S62" s="9"/>
      <c r="T62" s="9"/>
      <c r="U62" s="9"/>
      <c r="V62" s="9"/>
      <c r="W62" s="9"/>
      <c r="X62" s="9"/>
      <c r="Y62" s="9">
        <f t="shared" si="79"/>
        <v>413.3333333</v>
      </c>
      <c r="Z62" s="3"/>
    </row>
    <row r="63" ht="12.0" customHeight="1">
      <c r="A63" s="19" t="s">
        <v>66</v>
      </c>
      <c r="B63" s="9"/>
      <c r="C63" s="9">
        <f t="shared" si="70"/>
        <v>215</v>
      </c>
      <c r="D63" s="9"/>
      <c r="E63" s="9"/>
      <c r="F63" s="18" t="s">
        <v>23</v>
      </c>
      <c r="G63" s="9">
        <f t="shared" si="63"/>
        <v>215</v>
      </c>
      <c r="H63" s="9"/>
      <c r="I63" s="9"/>
      <c r="J63" s="9"/>
      <c r="K63" s="9">
        <f t="shared" si="77"/>
        <v>250</v>
      </c>
      <c r="L63" s="9"/>
      <c r="M63" s="9"/>
      <c r="N63" s="9"/>
      <c r="O63" s="9"/>
      <c r="P63" s="9">
        <f t="shared" si="78"/>
        <v>250</v>
      </c>
      <c r="Q63" s="9"/>
      <c r="R63" s="9"/>
      <c r="S63" s="9"/>
      <c r="T63" s="9">
        <f>T42/T17</f>
        <v>226.6666667</v>
      </c>
      <c r="U63" s="9"/>
      <c r="V63" s="9"/>
      <c r="W63" s="9"/>
      <c r="X63" s="9"/>
      <c r="Y63" s="9">
        <f t="shared" si="79"/>
        <v>226.6666667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80">B44/B19</f>
        <v>264.41247</v>
      </c>
      <c r="C65" s="27">
        <f t="shared" si="80"/>
        <v>211.8169583</v>
      </c>
      <c r="D65" s="27">
        <f t="shared" si="80"/>
        <v>163.556701</v>
      </c>
      <c r="E65" s="27">
        <f t="shared" si="80"/>
        <v>296.0199005</v>
      </c>
      <c r="F65" s="47" t="s">
        <v>23</v>
      </c>
      <c r="G65" s="27">
        <f>G44/G19</f>
        <v>238.8003985</v>
      </c>
      <c r="H65" s="27"/>
      <c r="I65" s="27"/>
      <c r="J65" s="27">
        <f t="shared" ref="J65:P65" si="81">J44/J19</f>
        <v>942.6236559</v>
      </c>
      <c r="K65" s="27">
        <f t="shared" si="81"/>
        <v>924.6605505</v>
      </c>
      <c r="L65" s="27">
        <f t="shared" si="81"/>
        <v>1004.07767</v>
      </c>
      <c r="M65" s="27">
        <f t="shared" si="81"/>
        <v>1095.467225</v>
      </c>
      <c r="N65" s="27">
        <f t="shared" si="81"/>
        <v>1130</v>
      </c>
      <c r="O65" s="27">
        <f t="shared" si="81"/>
        <v>914.4360902</v>
      </c>
      <c r="P65" s="27">
        <f t="shared" si="81"/>
        <v>973.249033</v>
      </c>
      <c r="Q65" s="27"/>
      <c r="R65" s="27"/>
      <c r="S65" s="27">
        <f t="shared" ref="S65:Y65" si="82">S44/S19</f>
        <v>367.0964591</v>
      </c>
      <c r="T65" s="27">
        <f t="shared" si="82"/>
        <v>303.0140845</v>
      </c>
      <c r="U65" s="27">
        <f t="shared" si="82"/>
        <v>196.5371429</v>
      </c>
      <c r="V65" s="27">
        <f t="shared" si="82"/>
        <v>808.2663092</v>
      </c>
      <c r="W65" s="27">
        <f t="shared" si="82"/>
        <v>1130</v>
      </c>
      <c r="X65" s="27">
        <f t="shared" si="82"/>
        <v>914.4360902</v>
      </c>
      <c r="Y65" s="27">
        <f t="shared" si="82"/>
        <v>359.6567931</v>
      </c>
    </row>
    <row r="66" ht="12.0" customHeight="1">
      <c r="A66" s="29" t="s">
        <v>21</v>
      </c>
      <c r="B66" s="27"/>
      <c r="C66" s="27">
        <f t="shared" ref="C66:E66" si="83">C46/C21</f>
        <v>212.0394381</v>
      </c>
      <c r="D66" s="27">
        <f t="shared" si="83"/>
        <v>163.3386967</v>
      </c>
      <c r="E66" s="27">
        <f t="shared" si="83"/>
        <v>230.2325581</v>
      </c>
      <c r="F66" s="47" t="s">
        <v>23</v>
      </c>
      <c r="G66" s="27">
        <f>G46/G21</f>
        <v>192.7331087</v>
      </c>
      <c r="H66" s="27"/>
      <c r="I66" s="27"/>
      <c r="J66" s="27"/>
      <c r="K66" s="27">
        <f t="shared" ref="K66:M66" si="84">K46/K21</f>
        <v>916.9762846</v>
      </c>
      <c r="L66" s="27">
        <f t="shared" si="84"/>
        <v>822.9090909</v>
      </c>
      <c r="M66" s="27">
        <f t="shared" si="84"/>
        <v>1030</v>
      </c>
      <c r="N66" s="27"/>
      <c r="O66" s="27">
        <f t="shared" ref="O66:P66" si="85">O46/O21</f>
        <v>827.2972973</v>
      </c>
      <c r="P66" s="27">
        <f t="shared" si="85"/>
        <v>905.2786885</v>
      </c>
      <c r="Q66" s="27"/>
      <c r="R66" s="27"/>
      <c r="S66" s="27"/>
      <c r="T66" s="27">
        <f t="shared" ref="T66:V66" si="86">T46/T21</f>
        <v>296.8060837</v>
      </c>
      <c r="U66" s="27">
        <f t="shared" si="86"/>
        <v>177.6151122</v>
      </c>
      <c r="V66" s="27">
        <f t="shared" si="86"/>
        <v>404.7272727</v>
      </c>
      <c r="W66" s="27"/>
      <c r="X66" s="27">
        <f t="shared" ref="X66:Y66" si="87">X46/X21</f>
        <v>827.2972973</v>
      </c>
      <c r="Y66" s="27">
        <f t="shared" si="87"/>
        <v>256.271013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9" t="s">
        <v>122</v>
      </c>
      <c r="C69" s="9"/>
      <c r="D69" s="9"/>
      <c r="E69" s="9"/>
      <c r="F69" s="9"/>
      <c r="G69" s="9"/>
      <c r="H69" s="9"/>
      <c r="I69" s="9"/>
      <c r="J69" s="9"/>
      <c r="K69" s="9"/>
      <c r="L69" s="9"/>
      <c r="R69" s="4"/>
    </row>
    <row r="70" ht="12.0" customHeight="1">
      <c r="A70" s="9" t="s">
        <v>123</v>
      </c>
      <c r="C70" s="33"/>
      <c r="D70" s="9"/>
      <c r="E70" s="9"/>
      <c r="F70" s="9"/>
      <c r="G70" s="9"/>
      <c r="H70" s="9"/>
      <c r="I70" s="9"/>
      <c r="J70" s="9"/>
      <c r="K70" s="9"/>
      <c r="L70" s="9"/>
      <c r="R70" s="4"/>
    </row>
    <row r="71" ht="12.0" customHeight="1">
      <c r="A71" s="9" t="s">
        <v>124</v>
      </c>
      <c r="C71" s="9"/>
      <c r="D71" s="9"/>
      <c r="E71" s="9"/>
      <c r="F71" s="9"/>
      <c r="G71" s="9"/>
      <c r="H71" s="9"/>
      <c r="I71" s="9"/>
      <c r="J71" s="9"/>
      <c r="K71" s="9"/>
      <c r="L71" s="9"/>
      <c r="R71" s="4"/>
    </row>
    <row r="72" ht="12.0" customHeight="1">
      <c r="A72" s="33" t="s">
        <v>125</v>
      </c>
      <c r="E72" s="9"/>
      <c r="F72" s="9"/>
      <c r="G72" s="9"/>
      <c r="H72" s="9"/>
      <c r="I72" s="9"/>
      <c r="J72" s="9"/>
      <c r="K72" s="9"/>
      <c r="L72" s="9"/>
      <c r="R72" s="4"/>
    </row>
    <row r="73" ht="12.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R73" s="4"/>
    </row>
    <row r="74" ht="12.0" customHeight="1">
      <c r="A74" s="51" t="s">
        <v>126</v>
      </c>
      <c r="K74" s="51"/>
      <c r="L74" s="51"/>
      <c r="M74" s="3"/>
      <c r="R74" s="4"/>
    </row>
    <row r="75">
      <c r="A75" s="52" t="s">
        <v>33</v>
      </c>
      <c r="B75" s="53" t="s">
        <v>131</v>
      </c>
      <c r="R75" s="4"/>
    </row>
    <row r="76" ht="12.0" customHeight="1">
      <c r="R76" s="4"/>
    </row>
    <row r="77" ht="12.0" customHeight="1">
      <c r="G77" s="54" t="s">
        <v>39</v>
      </c>
      <c r="H77" s="55">
        <f>G21-'2008'!G21</f>
        <v>-8</v>
      </c>
      <c r="R77" s="4"/>
    </row>
    <row r="78" ht="12.0" customHeight="1">
      <c r="D78" s="37"/>
      <c r="G78" s="54" t="s">
        <v>40</v>
      </c>
      <c r="H78" s="55">
        <f>G9-'2008'!G9</f>
        <v>-133</v>
      </c>
      <c r="R78" s="4"/>
    </row>
    <row r="79" ht="12.0" customHeight="1">
      <c r="G79" s="56" t="s">
        <v>41</v>
      </c>
      <c r="H79" s="57">
        <f>H77-H78</f>
        <v>125</v>
      </c>
      <c r="R79" s="4"/>
    </row>
    <row r="80" ht="12.0" customHeight="1">
      <c r="G80" s="54" t="s">
        <v>42</v>
      </c>
      <c r="H80" s="55">
        <f>P21-'2008'!P21</f>
        <v>6</v>
      </c>
      <c r="R80" s="4"/>
    </row>
    <row r="81" ht="12.0" customHeight="1">
      <c r="G81" s="54" t="s">
        <v>43</v>
      </c>
      <c r="H81" s="58">
        <f>P9-'2008'!P9</f>
        <v>-28</v>
      </c>
      <c r="R81" s="4"/>
    </row>
    <row r="82" ht="12.0" customHeight="1">
      <c r="G82" s="56" t="s">
        <v>44</v>
      </c>
      <c r="H82" s="59">
        <f>H80-H81</f>
        <v>34</v>
      </c>
      <c r="R82" s="4"/>
    </row>
    <row r="83" ht="12.0" customHeight="1">
      <c r="G83" s="54" t="s">
        <v>45</v>
      </c>
      <c r="H83" s="55">
        <f>G46-'2008'!G46</f>
        <v>-50</v>
      </c>
      <c r="R83" s="4"/>
    </row>
    <row r="84" ht="12.0" customHeight="1">
      <c r="G84" s="54" t="s">
        <v>46</v>
      </c>
      <c r="H84" s="55">
        <f>G34-'2008'!G34</f>
        <v>-12840</v>
      </c>
      <c r="R84" s="4"/>
    </row>
    <row r="85" ht="12.0" customHeight="1">
      <c r="G85" s="56" t="s">
        <v>47</v>
      </c>
      <c r="H85" s="57">
        <f>H83-H84</f>
        <v>12790</v>
      </c>
      <c r="R85" s="4"/>
    </row>
    <row r="86" ht="12.0" customHeight="1">
      <c r="G86" s="54" t="s">
        <v>48</v>
      </c>
      <c r="H86" s="55">
        <f>P46-'2008'!P46</f>
        <v>8650</v>
      </c>
      <c r="R86" s="4"/>
    </row>
    <row r="87" ht="12.0" customHeight="1">
      <c r="G87" s="54" t="s">
        <v>49</v>
      </c>
      <c r="H87" s="55">
        <f>P34-'2008'!P34</f>
        <v>-26560</v>
      </c>
      <c r="R87" s="4"/>
    </row>
    <row r="88" ht="12.0" customHeight="1">
      <c r="G88" s="56" t="s">
        <v>50</v>
      </c>
      <c r="H88" s="57">
        <f>H86-H87</f>
        <v>35210</v>
      </c>
      <c r="R88" s="4"/>
    </row>
    <row r="89" ht="12.0" customHeight="1">
      <c r="R89" s="4"/>
    </row>
    <row r="90" ht="12.0" customHeight="1">
      <c r="R90" s="4"/>
    </row>
    <row r="91" ht="12.0" customHeight="1">
      <c r="R91" s="4"/>
    </row>
    <row r="92" ht="12.0" customHeight="1">
      <c r="R92" s="4"/>
    </row>
    <row r="93" ht="12.0" customHeight="1">
      <c r="R93" s="4"/>
    </row>
    <row r="94" ht="12.0" customHeight="1">
      <c r="R94" s="4"/>
    </row>
    <row r="95" ht="12.0" customHeight="1">
      <c r="R95" s="4"/>
    </row>
    <row r="96" ht="12.0" customHeight="1">
      <c r="R96" s="4"/>
    </row>
    <row r="97" ht="12.0" customHeight="1">
      <c r="R97" s="4"/>
    </row>
    <row r="98" ht="12.0" customHeight="1">
      <c r="R98" s="4"/>
    </row>
    <row r="99" ht="12.0" customHeight="1">
      <c r="R99" s="4"/>
    </row>
    <row r="100" ht="12.0" customHeight="1">
      <c r="R100" s="4"/>
    </row>
    <row r="101" ht="12.0" customHeight="1">
      <c r="R101" s="4"/>
    </row>
    <row r="102" ht="12.0" customHeight="1">
      <c r="R102" s="4"/>
    </row>
    <row r="103" ht="12.0" customHeight="1">
      <c r="R103" s="4"/>
    </row>
    <row r="104" ht="12.0" customHeight="1">
      <c r="R104" s="4"/>
    </row>
    <row r="105" ht="12.0" customHeight="1">
      <c r="R105" s="4"/>
    </row>
    <row r="106" ht="12.0" customHeight="1">
      <c r="R106" s="4"/>
    </row>
    <row r="107" ht="12.0" customHeight="1">
      <c r="R107" s="4"/>
    </row>
    <row r="108" ht="12.0" customHeight="1">
      <c r="R108" s="4"/>
    </row>
    <row r="109" ht="12.0" customHeight="1">
      <c r="R109" s="4"/>
    </row>
    <row r="110" ht="12.0" customHeight="1">
      <c r="R110" s="4"/>
    </row>
    <row r="111" ht="12.0" customHeight="1">
      <c r="R111" s="4"/>
    </row>
    <row r="112" ht="12.0" customHeight="1">
      <c r="R112" s="4"/>
    </row>
    <row r="113" ht="12.0" customHeight="1">
      <c r="R113" s="4"/>
    </row>
    <row r="114" ht="12.0" customHeight="1">
      <c r="R114" s="4"/>
    </row>
    <row r="115" ht="12.0" customHeight="1">
      <c r="R115" s="4"/>
    </row>
    <row r="116" ht="12.0" customHeight="1">
      <c r="R116" s="4"/>
    </row>
    <row r="117" ht="12.0" customHeight="1">
      <c r="R117" s="4"/>
    </row>
    <row r="118" ht="12.0" customHeight="1">
      <c r="R118" s="4"/>
    </row>
    <row r="119" ht="12.0" customHeight="1">
      <c r="R119" s="4"/>
    </row>
    <row r="120" ht="12.0" customHeight="1">
      <c r="R120" s="4"/>
    </row>
    <row r="121" ht="12.0" customHeight="1"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9">
    <mergeCell ref="B6:G6"/>
    <mergeCell ref="J6:P6"/>
    <mergeCell ref="S6:Y6"/>
    <mergeCell ref="N24:P24"/>
    <mergeCell ref="A26:K26"/>
    <mergeCell ref="T27:T28"/>
    <mergeCell ref="U27:U28"/>
    <mergeCell ref="A69:B69"/>
    <mergeCell ref="A70:B70"/>
    <mergeCell ref="A71:B71"/>
    <mergeCell ref="A72:D72"/>
    <mergeCell ref="A74:J74"/>
    <mergeCell ref="B31:G31"/>
    <mergeCell ref="J31:P31"/>
    <mergeCell ref="S31:Y31"/>
    <mergeCell ref="N49:P49"/>
    <mergeCell ref="B52:G52"/>
    <mergeCell ref="J52:P52"/>
    <mergeCell ref="S52:Y52"/>
  </mergeCells>
  <hyperlinks>
    <hyperlink r:id="rId2" ref="B75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2" t="s">
        <v>132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79" t="s">
        <v>134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77" t="s">
        <v>135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99</v>
      </c>
      <c r="K6" s="11"/>
      <c r="L6" s="11"/>
      <c r="M6" s="11"/>
      <c r="N6" s="11"/>
      <c r="O6" s="11"/>
      <c r="P6" s="11"/>
      <c r="Q6" s="13"/>
      <c r="R6" s="9"/>
      <c r="S6" s="10" t="s">
        <v>136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10318.0</v>
      </c>
      <c r="C9" s="9">
        <v>13.0</v>
      </c>
      <c r="D9" s="9">
        <v>36.0</v>
      </c>
      <c r="E9" s="9">
        <v>388.0</v>
      </c>
      <c r="F9" s="18" t="s">
        <v>23</v>
      </c>
      <c r="G9" s="9">
        <f t="shared" ref="G9:G17" si="3">SUM(B9:F9)</f>
        <v>10755</v>
      </c>
      <c r="H9" s="22">
        <f>G9/G19</f>
        <v>0.6337281244</v>
      </c>
      <c r="I9" s="9"/>
      <c r="J9" s="9">
        <v>1706.0</v>
      </c>
      <c r="K9" s="9">
        <v>39.0</v>
      </c>
      <c r="L9" s="9">
        <v>47.0</v>
      </c>
      <c r="M9" s="9">
        <v>767.0</v>
      </c>
      <c r="N9" s="9">
        <v>3.0</v>
      </c>
      <c r="O9" s="9">
        <v>155.0</v>
      </c>
      <c r="P9" s="9">
        <f t="shared" ref="P9:P17" si="4">SUM(J9:O9)</f>
        <v>2717</v>
      </c>
      <c r="Q9" s="22">
        <f>P9/P19</f>
        <v>0.8151815182</v>
      </c>
      <c r="R9" s="9"/>
      <c r="S9" s="9">
        <f t="shared" ref="S9:V9" si="1">B9+J9</f>
        <v>12024</v>
      </c>
      <c r="T9" s="9">
        <f t="shared" si="1"/>
        <v>52</v>
      </c>
      <c r="U9" s="9">
        <f t="shared" si="1"/>
        <v>83</v>
      </c>
      <c r="V9" s="9">
        <f t="shared" si="1"/>
        <v>1155</v>
      </c>
      <c r="W9" s="9">
        <f t="shared" ref="W9:X9" si="2">N9</f>
        <v>3</v>
      </c>
      <c r="X9" s="9">
        <f t="shared" si="2"/>
        <v>155</v>
      </c>
      <c r="Y9" s="9">
        <f t="shared" ref="Y9:Y17" si="7">SUM(S9:X9)</f>
        <v>13472</v>
      </c>
      <c r="Z9" s="22">
        <f>Y9/Y19</f>
        <v>0.6635145784</v>
      </c>
    </row>
    <row r="10" ht="12.0" customHeight="1">
      <c r="A10" s="19" t="s">
        <v>16</v>
      </c>
      <c r="B10" s="9">
        <v>0.0</v>
      </c>
      <c r="C10" s="9">
        <v>1940.0</v>
      </c>
      <c r="D10" s="9">
        <v>2427.0</v>
      </c>
      <c r="E10" s="9">
        <v>42.0</v>
      </c>
      <c r="F10" s="18" t="s">
        <v>23</v>
      </c>
      <c r="G10" s="9">
        <f t="shared" si="3"/>
        <v>4409</v>
      </c>
      <c r="H10" s="22">
        <f>G10/G19</f>
        <v>0.2597961228</v>
      </c>
      <c r="I10" s="9"/>
      <c r="J10" s="9">
        <v>0.0</v>
      </c>
      <c r="K10" s="9">
        <v>130.0</v>
      </c>
      <c r="L10" s="9">
        <v>49.0</v>
      </c>
      <c r="M10" s="9">
        <v>9.0</v>
      </c>
      <c r="N10" s="9">
        <v>0.0</v>
      </c>
      <c r="O10" s="9">
        <v>19.0</v>
      </c>
      <c r="P10" s="9">
        <f t="shared" si="4"/>
        <v>207</v>
      </c>
      <c r="Q10" s="22">
        <f>P10/P19</f>
        <v>0.06210621062</v>
      </c>
      <c r="R10" s="9"/>
      <c r="S10" s="9">
        <f t="shared" ref="S10:V10" si="5">B10+J10</f>
        <v>0</v>
      </c>
      <c r="T10" s="9">
        <f t="shared" si="5"/>
        <v>2070</v>
      </c>
      <c r="U10" s="9">
        <f t="shared" si="5"/>
        <v>2476</v>
      </c>
      <c r="V10" s="9">
        <f t="shared" si="5"/>
        <v>51</v>
      </c>
      <c r="W10" s="9">
        <f t="shared" ref="W10:X10" si="6">N10</f>
        <v>0</v>
      </c>
      <c r="X10" s="9">
        <f t="shared" si="6"/>
        <v>19</v>
      </c>
      <c r="Y10" s="9">
        <f t="shared" si="7"/>
        <v>4616</v>
      </c>
      <c r="Z10" s="22">
        <f>Y10/Y19</f>
        <v>0.2273443656</v>
      </c>
    </row>
    <row r="11" ht="12.0" customHeight="1">
      <c r="A11" s="19" t="s">
        <v>17</v>
      </c>
      <c r="B11" s="9">
        <v>0.0</v>
      </c>
      <c r="C11" s="9">
        <v>1681.0</v>
      </c>
      <c r="D11" s="9">
        <v>0.0</v>
      </c>
      <c r="E11" s="9">
        <v>0.0</v>
      </c>
      <c r="F11" s="18" t="s">
        <v>23</v>
      </c>
      <c r="G11" s="9">
        <f t="shared" si="3"/>
        <v>1681</v>
      </c>
      <c r="H11" s="22">
        <f>G11/G19</f>
        <v>0.09905132284</v>
      </c>
      <c r="I11" s="9"/>
      <c r="J11" s="9">
        <v>0.0</v>
      </c>
      <c r="K11" s="9">
        <v>328.0</v>
      </c>
      <c r="L11" s="9">
        <v>0.0</v>
      </c>
      <c r="M11" s="9">
        <v>1.0</v>
      </c>
      <c r="N11" s="9">
        <v>0.0</v>
      </c>
      <c r="O11" s="9">
        <v>2.0</v>
      </c>
      <c r="P11" s="9">
        <f t="shared" si="4"/>
        <v>331</v>
      </c>
      <c r="Q11" s="22">
        <f>P11/P19</f>
        <v>0.09930993099</v>
      </c>
      <c r="R11" s="9"/>
      <c r="S11" s="9">
        <f t="shared" ref="S11:V11" si="8">B11+J11</f>
        <v>0</v>
      </c>
      <c r="T11" s="9">
        <f t="shared" si="8"/>
        <v>2009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2</v>
      </c>
      <c r="Y11" s="9">
        <f t="shared" si="7"/>
        <v>2012</v>
      </c>
      <c r="Z11" s="22">
        <f>Y11/Y19</f>
        <v>0.09909377463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0.001532025219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0.001280535855</v>
      </c>
    </row>
    <row r="13" ht="12.0" customHeight="1">
      <c r="A13" s="19" t="s">
        <v>63</v>
      </c>
      <c r="B13" s="9">
        <v>0.0</v>
      </c>
      <c r="C13" s="9">
        <v>30.0</v>
      </c>
      <c r="D13" s="9">
        <v>29.0</v>
      </c>
      <c r="E13" s="9">
        <v>1.0</v>
      </c>
      <c r="F13" s="18" t="s">
        <v>23</v>
      </c>
      <c r="G13" s="9">
        <f t="shared" si="3"/>
        <v>60</v>
      </c>
      <c r="H13" s="22">
        <f>G13/G19</f>
        <v>0.003535442814</v>
      </c>
      <c r="I13" s="9"/>
      <c r="J13" s="9">
        <v>0.0</v>
      </c>
      <c r="K13" s="9">
        <v>27.0</v>
      </c>
      <c r="L13" s="9">
        <v>6.0</v>
      </c>
      <c r="M13" s="9">
        <v>2.0</v>
      </c>
      <c r="N13" s="9">
        <v>0.0</v>
      </c>
      <c r="O13" s="9">
        <v>26.0</v>
      </c>
      <c r="P13" s="9">
        <f t="shared" si="4"/>
        <v>61</v>
      </c>
      <c r="Q13" s="22">
        <f>P13/P19</f>
        <v>0.01830183018</v>
      </c>
      <c r="R13" s="9"/>
      <c r="S13" s="9">
        <f t="shared" ref="S13:V13" si="12">B13+J13</f>
        <v>0</v>
      </c>
      <c r="T13" s="9">
        <f t="shared" si="12"/>
        <v>57</v>
      </c>
      <c r="U13" s="9">
        <f t="shared" si="12"/>
        <v>35</v>
      </c>
      <c r="V13" s="9">
        <f t="shared" si="12"/>
        <v>3</v>
      </c>
      <c r="W13" s="9">
        <f t="shared" ref="W13:X13" si="13">N13</f>
        <v>0</v>
      </c>
      <c r="X13" s="9">
        <f t="shared" si="13"/>
        <v>26</v>
      </c>
      <c r="Y13" s="9">
        <f t="shared" si="7"/>
        <v>121</v>
      </c>
      <c r="Z13" s="22">
        <f>Y13/Y19</f>
        <v>0.005959416864</v>
      </c>
    </row>
    <row r="14" ht="12.0" customHeight="1">
      <c r="A14" s="19" t="s">
        <v>19</v>
      </c>
      <c r="B14" s="9">
        <v>0.0</v>
      </c>
      <c r="C14" s="9">
        <v>29.0</v>
      </c>
      <c r="D14" s="9">
        <v>0.0</v>
      </c>
      <c r="E14" s="9">
        <v>0.0</v>
      </c>
      <c r="F14" s="18" t="s">
        <v>23</v>
      </c>
      <c r="G14" s="9">
        <f t="shared" si="3"/>
        <v>29</v>
      </c>
      <c r="H14" s="22">
        <f>G14/G19</f>
        <v>0.00170879736</v>
      </c>
      <c r="I14" s="9"/>
      <c r="J14" s="9">
        <v>0.0</v>
      </c>
      <c r="K14" s="9">
        <v>9.0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9</v>
      </c>
      <c r="Q14" s="22">
        <f>P14/P19</f>
        <v>0.002700270027</v>
      </c>
      <c r="R14" s="9"/>
      <c r="S14" s="9">
        <f t="shared" ref="S14:V14" si="14">B14+J14</f>
        <v>0</v>
      </c>
      <c r="T14" s="9">
        <f t="shared" si="14"/>
        <v>38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38</v>
      </c>
      <c r="Z14" s="22">
        <f>Y14/Y19</f>
        <v>0.001871552403</v>
      </c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18" t="s">
        <v>23</v>
      </c>
      <c r="G15" s="9">
        <f t="shared" si="3"/>
        <v>6</v>
      </c>
      <c r="H15" s="22">
        <f>G15/G19</f>
        <v>0.0003535442814</v>
      </c>
      <c r="I15" s="9"/>
      <c r="J15" s="9">
        <v>0.0</v>
      </c>
      <c r="K15" s="9">
        <v>5.0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5</v>
      </c>
      <c r="Q15" s="22">
        <f>P15/P19</f>
        <v>0.001500150015</v>
      </c>
      <c r="R15" s="9"/>
      <c r="S15" s="9">
        <f t="shared" ref="S15:V15" si="16">B15+J15</f>
        <v>0</v>
      </c>
      <c r="T15" s="9">
        <f t="shared" si="16"/>
        <v>11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11</v>
      </c>
      <c r="Z15" s="22">
        <f>Y15/Y19</f>
        <v>0.0005417651694</v>
      </c>
    </row>
    <row r="16" ht="12.0" customHeight="1">
      <c r="A16" s="19" t="s">
        <v>65</v>
      </c>
      <c r="B16" s="9">
        <v>0.0</v>
      </c>
      <c r="C16" s="9">
        <v>3.0</v>
      </c>
      <c r="D16" s="9">
        <v>0.0</v>
      </c>
      <c r="E16" s="9">
        <v>0.0</v>
      </c>
      <c r="F16" s="18" t="s">
        <v>23</v>
      </c>
      <c r="G16" s="9">
        <f t="shared" si="3"/>
        <v>3</v>
      </c>
      <c r="H16" s="22">
        <f>G16/G19</f>
        <v>0.0001767721407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0.000300030003</v>
      </c>
      <c r="R16" s="9"/>
      <c r="S16" s="9">
        <f t="shared" ref="S16:V16" si="18">B16+J16</f>
        <v>0</v>
      </c>
      <c r="T16" s="9">
        <f t="shared" si="18"/>
        <v>4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4</v>
      </c>
      <c r="Z16" s="22">
        <f>Y16/Y19</f>
        <v>0.0001970055162</v>
      </c>
    </row>
    <row r="17" ht="12.0" customHeight="1">
      <c r="A17" s="19" t="s">
        <v>66</v>
      </c>
      <c r="B17" s="9">
        <v>0.0</v>
      </c>
      <c r="C17" s="9">
        <v>2.0</v>
      </c>
      <c r="D17" s="9">
        <v>0.0</v>
      </c>
      <c r="E17" s="9">
        <v>0.0</v>
      </c>
      <c r="F17" s="18" t="s">
        <v>23</v>
      </c>
      <c r="G17" s="9">
        <f t="shared" si="3"/>
        <v>2</v>
      </c>
      <c r="H17" s="22">
        <f>G17/G19</f>
        <v>0.0001178480938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1.0</v>
      </c>
      <c r="P17" s="9">
        <f t="shared" si="4"/>
        <v>2</v>
      </c>
      <c r="Q17" s="22">
        <f>P17/P19</f>
        <v>0.000600060006</v>
      </c>
      <c r="R17" s="9"/>
      <c r="S17" s="9">
        <f t="shared" ref="S17:V17" si="20">B17+J17</f>
        <v>0</v>
      </c>
      <c r="T17" s="9">
        <f t="shared" si="20"/>
        <v>3</v>
      </c>
      <c r="U17" s="9">
        <f t="shared" si="20"/>
        <v>0</v>
      </c>
      <c r="V17" s="9">
        <f t="shared" si="20"/>
        <v>0</v>
      </c>
      <c r="W17" s="9">
        <f t="shared" ref="W17:X17" si="21">N17</f>
        <v>0</v>
      </c>
      <c r="X17" s="9">
        <f t="shared" si="21"/>
        <v>1</v>
      </c>
      <c r="Y17" s="9">
        <f t="shared" si="7"/>
        <v>4</v>
      </c>
      <c r="Z17" s="22">
        <f>Y17/Y19</f>
        <v>0.0001970055162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2">SUM(B9:B17)</f>
        <v>10318</v>
      </c>
      <c r="C19" s="27">
        <f t="shared" si="22"/>
        <v>3706</v>
      </c>
      <c r="D19" s="27">
        <f t="shared" si="22"/>
        <v>2516</v>
      </c>
      <c r="E19" s="27">
        <f t="shared" si="22"/>
        <v>431</v>
      </c>
      <c r="F19" s="47" t="s">
        <v>23</v>
      </c>
      <c r="G19" s="27">
        <f>SUM(B19:F19)</f>
        <v>16971</v>
      </c>
      <c r="H19" s="28">
        <f>G19/G19</f>
        <v>1</v>
      </c>
      <c r="I19" s="27"/>
      <c r="J19" s="27">
        <f t="shared" ref="J19:O19" si="23">SUM(J9:J17)</f>
        <v>1706</v>
      </c>
      <c r="K19" s="27">
        <f t="shared" si="23"/>
        <v>540</v>
      </c>
      <c r="L19" s="27">
        <f t="shared" si="23"/>
        <v>102</v>
      </c>
      <c r="M19" s="27">
        <f t="shared" si="23"/>
        <v>779</v>
      </c>
      <c r="N19" s="27">
        <f t="shared" si="23"/>
        <v>3</v>
      </c>
      <c r="O19" s="27">
        <f t="shared" si="23"/>
        <v>203</v>
      </c>
      <c r="P19" s="27">
        <f>SUM(J19:O19)</f>
        <v>3333</v>
      </c>
      <c r="Q19" s="28">
        <f>P19/P19</f>
        <v>1</v>
      </c>
      <c r="R19" s="27"/>
      <c r="S19" s="27">
        <f t="shared" ref="S19:V19" si="24">B19+J19</f>
        <v>12024</v>
      </c>
      <c r="T19" s="27">
        <f t="shared" si="24"/>
        <v>4246</v>
      </c>
      <c r="U19" s="27">
        <f t="shared" si="24"/>
        <v>2618</v>
      </c>
      <c r="V19" s="27">
        <f t="shared" si="24"/>
        <v>1210</v>
      </c>
      <c r="W19" s="27">
        <f t="shared" ref="W19:X19" si="25">N19</f>
        <v>3</v>
      </c>
      <c r="X19" s="27">
        <f t="shared" si="25"/>
        <v>203</v>
      </c>
      <c r="Y19" s="27">
        <f>SUM(S19:X19)</f>
        <v>20304</v>
      </c>
      <c r="Z19" s="28">
        <f>Y19/Y19</f>
        <v>1</v>
      </c>
    </row>
    <row r="20" ht="12.0" customHeight="1">
      <c r="A20" s="26" t="s">
        <v>12</v>
      </c>
      <c r="B20" s="28">
        <f>B19/G19</f>
        <v>0.607978316</v>
      </c>
      <c r="C20" s="28">
        <f>C19/G19</f>
        <v>0.2183725178</v>
      </c>
      <c r="D20" s="28">
        <f>D19/G19</f>
        <v>0.148252902</v>
      </c>
      <c r="E20" s="28">
        <f>E19/G19</f>
        <v>0.02539626422</v>
      </c>
      <c r="F20" s="47" t="s">
        <v>23</v>
      </c>
      <c r="G20" s="28">
        <f>G19/G19</f>
        <v>1</v>
      </c>
      <c r="H20" s="28"/>
      <c r="I20" s="28"/>
      <c r="J20" s="28">
        <f>J19/P19</f>
        <v>0.5118511851</v>
      </c>
      <c r="K20" s="28">
        <f>K19/P19</f>
        <v>0.1620162016</v>
      </c>
      <c r="L20" s="28">
        <f>L19/P19</f>
        <v>0.03060306031</v>
      </c>
      <c r="M20" s="28">
        <f>M19/P19</f>
        <v>0.2337233723</v>
      </c>
      <c r="N20" s="28">
        <f>N19/P19</f>
        <v>0.000900090009</v>
      </c>
      <c r="O20" s="28">
        <f>O19/P19</f>
        <v>0.06090609061</v>
      </c>
      <c r="P20" s="28">
        <f>P19/P19</f>
        <v>1</v>
      </c>
      <c r="Q20" s="28"/>
      <c r="R20" s="28"/>
      <c r="S20" s="28">
        <f>S19/Y19</f>
        <v>0.5921985816</v>
      </c>
      <c r="T20" s="28">
        <f>T19/Y19</f>
        <v>0.2091213554</v>
      </c>
      <c r="U20" s="28">
        <f>U19/Y19</f>
        <v>0.1289401103</v>
      </c>
      <c r="V20" s="28">
        <f>V19/Y19</f>
        <v>0.05959416864</v>
      </c>
      <c r="W20" s="28">
        <f>W19/Y19</f>
        <v>0.0001477541371</v>
      </c>
      <c r="X20" s="28">
        <f>X19/Y19</f>
        <v>0.009998029945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6">SUM(B10:B17)</f>
        <v>0</v>
      </c>
      <c r="C21" s="9">
        <f t="shared" si="26"/>
        <v>3693</v>
      </c>
      <c r="D21" s="9">
        <f t="shared" si="26"/>
        <v>2480</v>
      </c>
      <c r="E21" s="9">
        <f t="shared" si="26"/>
        <v>43</v>
      </c>
      <c r="F21" s="18" t="s">
        <v>23</v>
      </c>
      <c r="G21" s="9">
        <f>SUM(G10:G17)</f>
        <v>6216</v>
      </c>
      <c r="H21" s="9"/>
      <c r="I21" s="9"/>
      <c r="J21" s="9">
        <f t="shared" ref="J21:P21" si="27">SUM(J10:J17)</f>
        <v>0</v>
      </c>
      <c r="K21" s="9">
        <f t="shared" si="27"/>
        <v>501</v>
      </c>
      <c r="L21" s="9">
        <f t="shared" si="27"/>
        <v>55</v>
      </c>
      <c r="M21" s="9">
        <f t="shared" si="27"/>
        <v>12</v>
      </c>
      <c r="N21" s="9">
        <f t="shared" si="27"/>
        <v>0</v>
      </c>
      <c r="O21" s="9">
        <f t="shared" si="27"/>
        <v>48</v>
      </c>
      <c r="P21" s="9">
        <f t="shared" si="27"/>
        <v>616</v>
      </c>
      <c r="Q21" s="9"/>
      <c r="R21" s="9"/>
      <c r="S21" s="9">
        <f t="shared" ref="S21:Y21" si="28">SUM(S10:S17)</f>
        <v>0</v>
      </c>
      <c r="T21" s="9">
        <f t="shared" si="28"/>
        <v>4194</v>
      </c>
      <c r="U21" s="9">
        <f t="shared" si="28"/>
        <v>2535</v>
      </c>
      <c r="V21" s="9">
        <f t="shared" si="28"/>
        <v>55</v>
      </c>
      <c r="W21" s="9">
        <f t="shared" si="28"/>
        <v>0</v>
      </c>
      <c r="X21" s="9">
        <f t="shared" si="28"/>
        <v>48</v>
      </c>
      <c r="Y21" s="9">
        <f t="shared" si="28"/>
        <v>6832</v>
      </c>
      <c r="Z21" s="9"/>
    </row>
    <row r="22" ht="12.0" customHeight="1">
      <c r="A22" s="29" t="s">
        <v>22</v>
      </c>
      <c r="B22" s="22">
        <f t="shared" ref="B22:E22" si="29">B21/B19</f>
        <v>0</v>
      </c>
      <c r="C22" s="22">
        <f t="shared" si="29"/>
        <v>0.9964921749</v>
      </c>
      <c r="D22" s="22">
        <f t="shared" si="29"/>
        <v>0.9856915739</v>
      </c>
      <c r="E22" s="22">
        <f t="shared" si="29"/>
        <v>0.09976798144</v>
      </c>
      <c r="F22" s="18" t="s">
        <v>23</v>
      </c>
      <c r="G22" s="22">
        <f>G21/G19</f>
        <v>0.3662718756</v>
      </c>
      <c r="H22" s="22"/>
      <c r="I22" s="22"/>
      <c r="J22" s="22">
        <f t="shared" ref="J22:P22" si="30">J21/J19</f>
        <v>0</v>
      </c>
      <c r="K22" s="22">
        <f t="shared" si="30"/>
        <v>0.9277777778</v>
      </c>
      <c r="L22" s="22">
        <f t="shared" si="30"/>
        <v>0.5392156863</v>
      </c>
      <c r="M22" s="22">
        <f t="shared" si="30"/>
        <v>0.01540436457</v>
      </c>
      <c r="N22" s="22">
        <f t="shared" si="30"/>
        <v>0</v>
      </c>
      <c r="O22" s="22">
        <f t="shared" si="30"/>
        <v>0.236453202</v>
      </c>
      <c r="P22" s="22">
        <f t="shared" si="30"/>
        <v>0.1848184818</v>
      </c>
      <c r="Q22" s="22"/>
      <c r="R22" s="22"/>
      <c r="S22" s="22">
        <f t="shared" ref="S22:Y22" si="31">S21/S19</f>
        <v>0</v>
      </c>
      <c r="T22" s="22">
        <f t="shared" si="31"/>
        <v>0.9877531795</v>
      </c>
      <c r="U22" s="22">
        <f t="shared" si="31"/>
        <v>0.9682964095</v>
      </c>
      <c r="V22" s="22">
        <f t="shared" si="31"/>
        <v>0.04545454545</v>
      </c>
      <c r="W22" s="22">
        <f t="shared" si="31"/>
        <v>0</v>
      </c>
      <c r="X22" s="22">
        <f t="shared" si="31"/>
        <v>0.236453202</v>
      </c>
      <c r="Y22" s="22">
        <f t="shared" si="31"/>
        <v>0.3364854216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0.5941119691</v>
      </c>
      <c r="D23" s="32">
        <f>D21/G21</f>
        <v>0.398970399</v>
      </c>
      <c r="E23" s="32">
        <f>E21/G21</f>
        <v>0.006917631918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0.8133116883</v>
      </c>
      <c r="L23" s="32">
        <f>L21/P21</f>
        <v>0.08928571429</v>
      </c>
      <c r="M23" s="32">
        <f>M21/P21</f>
        <v>0.01948051948</v>
      </c>
      <c r="N23" s="32">
        <f>N21/P21</f>
        <v>0</v>
      </c>
      <c r="O23" s="32">
        <f>O21/P21</f>
        <v>0.07792207792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0.6138758782</v>
      </c>
      <c r="U23" s="32">
        <f>U21/Y21</f>
        <v>0.3710480094</v>
      </c>
      <c r="V23" s="32">
        <f>V21/Y21</f>
        <v>0.008050351288</v>
      </c>
      <c r="W23" s="32">
        <f>W21/Y21</f>
        <v>0</v>
      </c>
      <c r="X23" s="32">
        <f>X21/Y21</f>
        <v>0.007025761124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81" t="s">
        <v>137</v>
      </c>
      <c r="Q26" s="37"/>
      <c r="R26" s="37"/>
      <c r="S26" s="4"/>
    </row>
    <row r="27" ht="12.0" customHeight="1">
      <c r="A27" s="78" t="s">
        <v>138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79" t="s">
        <v>134</v>
      </c>
      <c r="B28" s="80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77" t="s">
        <v>135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84</v>
      </c>
      <c r="C31" s="11"/>
      <c r="D31" s="11"/>
      <c r="E31" s="11"/>
      <c r="F31" s="11"/>
      <c r="G31" s="11"/>
      <c r="H31" s="12"/>
      <c r="I31" s="9"/>
      <c r="J31" s="10" t="s">
        <v>108</v>
      </c>
      <c r="K31" s="11"/>
      <c r="L31" s="11"/>
      <c r="M31" s="11"/>
      <c r="N31" s="11"/>
      <c r="O31" s="11"/>
      <c r="P31" s="11"/>
      <c r="Q31" s="13"/>
      <c r="R31" s="9"/>
      <c r="S31" s="10" t="s">
        <v>136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2763500.0</v>
      </c>
      <c r="C34" s="9">
        <v>1960.0</v>
      </c>
      <c r="D34" s="9">
        <v>6410.0</v>
      </c>
      <c r="E34" s="9">
        <v>115300.0</v>
      </c>
      <c r="F34" s="18" t="s">
        <v>23</v>
      </c>
      <c r="G34" s="9">
        <v>2887170.0</v>
      </c>
      <c r="H34" s="22">
        <f>G34/G44</f>
        <v>0.7052697919</v>
      </c>
      <c r="I34" s="42"/>
      <c r="J34" s="9">
        <v>1602600.0</v>
      </c>
      <c r="K34" s="9">
        <v>39910.0</v>
      </c>
      <c r="L34" s="9">
        <v>56760.0</v>
      </c>
      <c r="M34" s="9">
        <v>836360.0</v>
      </c>
      <c r="N34" s="9">
        <v>3440.0</v>
      </c>
      <c r="O34" s="9">
        <v>147950.0</v>
      </c>
      <c r="P34" s="9">
        <v>2687020.0</v>
      </c>
      <c r="Q34" s="22">
        <f>P34/P44</f>
        <v>0.8262313431</v>
      </c>
      <c r="R34" s="42"/>
      <c r="S34" s="9">
        <f t="shared" ref="S34:V34" si="32">B34+J34</f>
        <v>4366100</v>
      </c>
      <c r="T34" s="9">
        <f t="shared" si="32"/>
        <v>41870</v>
      </c>
      <c r="U34" s="9">
        <f t="shared" si="32"/>
        <v>63170</v>
      </c>
      <c r="V34" s="9">
        <f t="shared" si="32"/>
        <v>951660</v>
      </c>
      <c r="W34" s="9">
        <f t="shared" ref="W34:X34" si="33">N34</f>
        <v>3440</v>
      </c>
      <c r="X34" s="9">
        <f t="shared" si="33"/>
        <v>147950</v>
      </c>
      <c r="Y34" s="9">
        <f t="shared" ref="Y34:Y42" si="36">SUM(S34:X34)</f>
        <v>5574190</v>
      </c>
      <c r="Z34" s="22">
        <f>Y34/Y44</f>
        <v>0.7588206146</v>
      </c>
    </row>
    <row r="35" ht="12.0" customHeight="1">
      <c r="A35" s="19" t="s">
        <v>16</v>
      </c>
      <c r="B35" s="9">
        <v>0.0</v>
      </c>
      <c r="C35" s="9">
        <v>362870.0</v>
      </c>
      <c r="D35" s="9">
        <v>399140.0</v>
      </c>
      <c r="E35" s="9">
        <v>9660.0</v>
      </c>
      <c r="F35" s="18" t="s">
        <v>23</v>
      </c>
      <c r="G35" s="9">
        <v>771680.0</v>
      </c>
      <c r="H35" s="22">
        <f>G35/G44</f>
        <v>0.1885038266</v>
      </c>
      <c r="I35" s="42"/>
      <c r="J35" s="9">
        <v>0.0</v>
      </c>
      <c r="K35" s="9">
        <v>117160.0</v>
      </c>
      <c r="L35" s="9">
        <v>39250.0</v>
      </c>
      <c r="M35" s="9">
        <v>8850.0</v>
      </c>
      <c r="N35" s="9">
        <v>0.0</v>
      </c>
      <c r="O35" s="9">
        <v>15780.0</v>
      </c>
      <c r="P35" s="9">
        <v>181040.0</v>
      </c>
      <c r="Q35" s="22">
        <f>P35/P44</f>
        <v>0.05566796017</v>
      </c>
      <c r="R35" s="42"/>
      <c r="S35" s="9">
        <f t="shared" ref="S35:V35" si="34">B35+J35</f>
        <v>0</v>
      </c>
      <c r="T35" s="9">
        <f t="shared" si="34"/>
        <v>480030</v>
      </c>
      <c r="U35" s="9">
        <f t="shared" si="34"/>
        <v>438390</v>
      </c>
      <c r="V35" s="9">
        <f t="shared" si="34"/>
        <v>18510</v>
      </c>
      <c r="W35" s="9">
        <f t="shared" ref="W35:X35" si="35">N35</f>
        <v>0</v>
      </c>
      <c r="X35" s="9">
        <f t="shared" si="35"/>
        <v>15780</v>
      </c>
      <c r="Y35" s="9">
        <f t="shared" si="36"/>
        <v>952710</v>
      </c>
      <c r="Z35" s="22">
        <f>Y35/Y44</f>
        <v>0.12969346</v>
      </c>
    </row>
    <row r="36" ht="12.0" customHeight="1">
      <c r="A36" s="19" t="s">
        <v>17</v>
      </c>
      <c r="B36" s="9">
        <v>0.0</v>
      </c>
      <c r="C36" s="9">
        <v>406500.0</v>
      </c>
      <c r="D36" s="9">
        <v>0.0</v>
      </c>
      <c r="E36" s="9">
        <v>0.0</v>
      </c>
      <c r="F36" s="18" t="s">
        <v>23</v>
      </c>
      <c r="G36" s="9">
        <v>406500.0</v>
      </c>
      <c r="H36" s="22">
        <f>G36/G44</f>
        <v>0.09929868017</v>
      </c>
      <c r="I36" s="42"/>
      <c r="J36" s="9">
        <v>0.0</v>
      </c>
      <c r="K36" s="9">
        <v>311180.0</v>
      </c>
      <c r="L36" s="9">
        <v>0.0</v>
      </c>
      <c r="M36" s="9">
        <v>1270.0</v>
      </c>
      <c r="N36" s="9">
        <v>0.0</v>
      </c>
      <c r="O36" s="9">
        <v>1730.0</v>
      </c>
      <c r="P36" s="9">
        <v>314180.0</v>
      </c>
      <c r="Q36" s="22">
        <f>P36/P44</f>
        <v>0.09660715713</v>
      </c>
      <c r="R36" s="42"/>
      <c r="S36" s="9">
        <f t="shared" ref="S36:V36" si="37">B36+J36</f>
        <v>0</v>
      </c>
      <c r="T36" s="9">
        <f t="shared" si="37"/>
        <v>717680</v>
      </c>
      <c r="U36" s="9">
        <f t="shared" si="37"/>
        <v>0</v>
      </c>
      <c r="V36" s="9">
        <f t="shared" si="37"/>
        <v>1270</v>
      </c>
      <c r="W36" s="9">
        <f t="shared" ref="W36:X36" si="38">N36</f>
        <v>0</v>
      </c>
      <c r="X36" s="9">
        <f t="shared" si="38"/>
        <v>1730</v>
      </c>
      <c r="Y36" s="9">
        <f t="shared" si="36"/>
        <v>720680</v>
      </c>
      <c r="Z36" s="22">
        <f>Y36/Y44</f>
        <v>0.09810696093</v>
      </c>
    </row>
    <row r="37" ht="12.0" customHeight="1">
      <c r="A37" s="19" t="s">
        <v>18</v>
      </c>
      <c r="B37" s="9">
        <v>0.0</v>
      </c>
      <c r="C37" s="9">
        <v>400.0</v>
      </c>
      <c r="D37" s="9">
        <v>4030.0</v>
      </c>
      <c r="E37" s="9">
        <v>0.0</v>
      </c>
      <c r="F37" s="18" t="s">
        <v>23</v>
      </c>
      <c r="G37" s="9">
        <v>4440.0</v>
      </c>
      <c r="H37" s="22">
        <f>G37/G44</f>
        <v>0.00108459075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9">B37+J37</f>
        <v>0</v>
      </c>
      <c r="T37" s="9">
        <f t="shared" si="39"/>
        <v>400</v>
      </c>
      <c r="U37" s="9">
        <f t="shared" si="39"/>
        <v>4030</v>
      </c>
      <c r="V37" s="9">
        <f t="shared" si="39"/>
        <v>0</v>
      </c>
      <c r="W37" s="9">
        <f t="shared" ref="W37:X37" si="40">N37</f>
        <v>0</v>
      </c>
      <c r="X37" s="9">
        <f t="shared" si="40"/>
        <v>0</v>
      </c>
      <c r="Y37" s="9">
        <f t="shared" si="36"/>
        <v>4430</v>
      </c>
      <c r="Z37" s="22">
        <f>Y37/Y44</f>
        <v>0.0006030607716</v>
      </c>
    </row>
    <row r="38" ht="12.0" customHeight="1">
      <c r="A38" s="19" t="s">
        <v>63</v>
      </c>
      <c r="B38" s="9">
        <v>0.0</v>
      </c>
      <c r="C38" s="9">
        <v>6400.0</v>
      </c>
      <c r="D38" s="9">
        <v>4900.0</v>
      </c>
      <c r="E38" s="9">
        <v>190.0</v>
      </c>
      <c r="F38" s="18" t="s">
        <v>23</v>
      </c>
      <c r="G38" s="9">
        <v>11490.0</v>
      </c>
      <c r="H38" s="22">
        <f>G38/G44</f>
        <v>0.002806744982</v>
      </c>
      <c r="I38" s="42"/>
      <c r="J38" s="9">
        <v>0.0</v>
      </c>
      <c r="K38" s="9">
        <v>24040.0</v>
      </c>
      <c r="L38" s="9">
        <v>6300.0</v>
      </c>
      <c r="M38" s="9">
        <v>1860.0</v>
      </c>
      <c r="N38" s="9">
        <v>0.0</v>
      </c>
      <c r="O38" s="9">
        <v>26540.0</v>
      </c>
      <c r="P38" s="9">
        <v>58730.0</v>
      </c>
      <c r="Q38" s="22">
        <f>P38/P44</f>
        <v>0.01805887815</v>
      </c>
      <c r="R38" s="42"/>
      <c r="S38" s="9">
        <f t="shared" ref="S38:V38" si="41">B38+J38</f>
        <v>0</v>
      </c>
      <c r="T38" s="9">
        <f t="shared" si="41"/>
        <v>30440</v>
      </c>
      <c r="U38" s="9">
        <f t="shared" si="41"/>
        <v>11200</v>
      </c>
      <c r="V38" s="9">
        <f t="shared" si="41"/>
        <v>2050</v>
      </c>
      <c r="W38" s="9">
        <f t="shared" ref="W38:X38" si="42">N38</f>
        <v>0</v>
      </c>
      <c r="X38" s="9">
        <f t="shared" si="42"/>
        <v>26540</v>
      </c>
      <c r="Y38" s="9">
        <f t="shared" si="36"/>
        <v>70230</v>
      </c>
      <c r="Z38" s="22">
        <f>Y38/Y44</f>
        <v>0.009560487132</v>
      </c>
    </row>
    <row r="39" ht="12.0" customHeight="1">
      <c r="A39" s="19" t="s">
        <v>19</v>
      </c>
      <c r="B39" s="9">
        <v>0.0</v>
      </c>
      <c r="C39" s="9">
        <v>9100.0</v>
      </c>
      <c r="D39" s="9">
        <v>0.0</v>
      </c>
      <c r="E39" s="9">
        <v>0.0</v>
      </c>
      <c r="F39" s="18" t="s">
        <v>23</v>
      </c>
      <c r="G39" s="9">
        <v>9100.0</v>
      </c>
      <c r="H39" s="22">
        <f>G39/G44</f>
        <v>0.002222922484</v>
      </c>
      <c r="I39" s="42"/>
      <c r="J39" s="9">
        <v>0.0</v>
      </c>
      <c r="K39" s="9">
        <v>6600.0</v>
      </c>
      <c r="L39" s="9">
        <v>0.0</v>
      </c>
      <c r="M39" s="9">
        <v>0.0</v>
      </c>
      <c r="N39" s="9">
        <v>0.0</v>
      </c>
      <c r="O39" s="9">
        <v>0.0</v>
      </c>
      <c r="P39" s="9">
        <v>6600.0</v>
      </c>
      <c r="Q39" s="22">
        <f>P39/P44</f>
        <v>0.002029432927</v>
      </c>
      <c r="R39" s="42"/>
      <c r="S39" s="9">
        <f t="shared" ref="S39:V39" si="43">B39+J39</f>
        <v>0</v>
      </c>
      <c r="T39" s="9">
        <f t="shared" si="43"/>
        <v>15700</v>
      </c>
      <c r="U39" s="9">
        <f t="shared" si="43"/>
        <v>0</v>
      </c>
      <c r="V39" s="9">
        <f t="shared" si="43"/>
        <v>0</v>
      </c>
      <c r="W39" s="9">
        <f t="shared" ref="W39:X39" si="44">N39</f>
        <v>0</v>
      </c>
      <c r="X39" s="9">
        <f t="shared" si="44"/>
        <v>0</v>
      </c>
      <c r="Y39" s="9">
        <f t="shared" si="36"/>
        <v>15700</v>
      </c>
      <c r="Z39" s="22">
        <f>Y39/Y44</f>
        <v>0.002137258265</v>
      </c>
    </row>
    <row r="40" ht="12.0" customHeight="1">
      <c r="A40" s="19" t="s">
        <v>64</v>
      </c>
      <c r="B40" s="9">
        <v>0.0</v>
      </c>
      <c r="C40" s="9">
        <v>2000.0</v>
      </c>
      <c r="D40" s="9">
        <v>0.0</v>
      </c>
      <c r="E40" s="9">
        <v>0.0</v>
      </c>
      <c r="F40" s="18" t="s">
        <v>23</v>
      </c>
      <c r="G40" s="9">
        <v>2000.0</v>
      </c>
      <c r="H40" s="22">
        <f>G40/G44</f>
        <v>0.000488554392</v>
      </c>
      <c r="I40" s="42"/>
      <c r="J40" s="9">
        <v>0.0</v>
      </c>
      <c r="K40" s="9">
        <v>2390.0</v>
      </c>
      <c r="L40" s="9">
        <v>0.0</v>
      </c>
      <c r="M40" s="9">
        <v>0.0</v>
      </c>
      <c r="N40" s="9">
        <v>0.0</v>
      </c>
      <c r="O40" s="9">
        <v>0.0</v>
      </c>
      <c r="P40" s="9">
        <v>2390.0</v>
      </c>
      <c r="Q40" s="22">
        <f>P40/P44</f>
        <v>0.0007349007115</v>
      </c>
      <c r="R40" s="42"/>
      <c r="S40" s="9">
        <f t="shared" ref="S40:V40" si="45">B40+J40</f>
        <v>0</v>
      </c>
      <c r="T40" s="9">
        <f t="shared" si="45"/>
        <v>4390</v>
      </c>
      <c r="U40" s="9">
        <f t="shared" si="45"/>
        <v>0</v>
      </c>
      <c r="V40" s="9">
        <f t="shared" si="45"/>
        <v>0</v>
      </c>
      <c r="W40" s="9">
        <f t="shared" ref="W40:X40" si="46">N40</f>
        <v>0</v>
      </c>
      <c r="X40" s="9">
        <f t="shared" si="46"/>
        <v>0</v>
      </c>
      <c r="Y40" s="9">
        <f t="shared" si="36"/>
        <v>4390</v>
      </c>
      <c r="Z40" s="22">
        <f>Y40/Y44</f>
        <v>0.0005976155277</v>
      </c>
    </row>
    <row r="41" ht="12.0" customHeight="1">
      <c r="A41" s="19" t="s">
        <v>65</v>
      </c>
      <c r="B41" s="9">
        <v>0.0</v>
      </c>
      <c r="C41" s="9">
        <v>860.0</v>
      </c>
      <c r="D41" s="9">
        <v>0.0</v>
      </c>
      <c r="E41" s="9">
        <v>0.0</v>
      </c>
      <c r="F41" s="18" t="s">
        <v>23</v>
      </c>
      <c r="G41" s="9">
        <v>860.0</v>
      </c>
      <c r="H41" s="22">
        <f>G41/G44</f>
        <v>0.0002100783886</v>
      </c>
      <c r="I41" s="42"/>
      <c r="J41" s="9">
        <v>0.0</v>
      </c>
      <c r="K41" s="9">
        <v>660.0</v>
      </c>
      <c r="L41" s="9">
        <v>0.0</v>
      </c>
      <c r="M41" s="9">
        <v>0.0</v>
      </c>
      <c r="N41" s="9">
        <v>0.0</v>
      </c>
      <c r="O41" s="9">
        <v>0.0</v>
      </c>
      <c r="P41" s="9">
        <v>660.0</v>
      </c>
      <c r="Q41" s="22">
        <f>P41/P44</f>
        <v>0.0002029432927</v>
      </c>
      <c r="R41" s="42"/>
      <c r="S41" s="9">
        <f t="shared" ref="S41:V41" si="47">B41+J41</f>
        <v>0</v>
      </c>
      <c r="T41" s="9">
        <f t="shared" si="47"/>
        <v>1520</v>
      </c>
      <c r="U41" s="9">
        <f t="shared" si="47"/>
        <v>0</v>
      </c>
      <c r="V41" s="9">
        <f t="shared" si="47"/>
        <v>0</v>
      </c>
      <c r="W41" s="9">
        <f t="shared" ref="W41:X41" si="48">N41</f>
        <v>0</v>
      </c>
      <c r="X41" s="9">
        <f t="shared" si="48"/>
        <v>0</v>
      </c>
      <c r="Y41" s="9">
        <f t="shared" si="36"/>
        <v>1520</v>
      </c>
      <c r="Z41" s="22">
        <f>Y41/Y44</f>
        <v>0.0002069192715</v>
      </c>
    </row>
    <row r="42" ht="12.0" customHeight="1">
      <c r="A42" s="19" t="s">
        <v>66</v>
      </c>
      <c r="B42" s="9">
        <v>0.0</v>
      </c>
      <c r="C42" s="9">
        <v>480.0</v>
      </c>
      <c r="D42" s="9">
        <v>0.0</v>
      </c>
      <c r="E42" s="9">
        <v>0.0</v>
      </c>
      <c r="F42" s="18" t="s">
        <v>23</v>
      </c>
      <c r="G42" s="9">
        <v>480.0</v>
      </c>
      <c r="H42" s="22">
        <f>G42/G44</f>
        <v>0.0001172530541</v>
      </c>
      <c r="I42" s="42"/>
      <c r="J42" s="9">
        <v>0.0</v>
      </c>
      <c r="K42" s="9">
        <v>250.0</v>
      </c>
      <c r="L42" s="9">
        <v>0.0</v>
      </c>
      <c r="M42" s="9">
        <v>0.0</v>
      </c>
      <c r="N42" s="9">
        <v>0.0</v>
      </c>
      <c r="O42" s="9">
        <v>1270.0</v>
      </c>
      <c r="P42" s="9">
        <v>1520.0</v>
      </c>
      <c r="Q42" s="22">
        <f>P42/P44</f>
        <v>0.0004673845529</v>
      </c>
      <c r="R42" s="42"/>
      <c r="S42" s="9">
        <f t="shared" ref="S42:V42" si="49">B42+J42</f>
        <v>0</v>
      </c>
      <c r="T42" s="9">
        <f t="shared" si="49"/>
        <v>730</v>
      </c>
      <c r="U42" s="9">
        <f t="shared" si="49"/>
        <v>0</v>
      </c>
      <c r="V42" s="9">
        <f t="shared" si="49"/>
        <v>0</v>
      </c>
      <c r="W42" s="9">
        <f t="shared" ref="W42:X42" si="50">N42</f>
        <v>0</v>
      </c>
      <c r="X42" s="9">
        <f t="shared" si="50"/>
        <v>1270</v>
      </c>
      <c r="Y42" s="9">
        <f t="shared" si="36"/>
        <v>2000</v>
      </c>
      <c r="Z42" s="22">
        <f>Y42/Y44</f>
        <v>0.0002722621994</v>
      </c>
    </row>
    <row r="43" ht="12.0" customHeight="1">
      <c r="A43" s="19"/>
      <c r="B43" s="9"/>
      <c r="C43" s="9"/>
      <c r="D43" s="9"/>
      <c r="E43" s="9"/>
      <c r="F43" s="18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2763500.0</v>
      </c>
      <c r="C44" s="27">
        <v>790570.0</v>
      </c>
      <c r="D44" s="27">
        <v>414490.0</v>
      </c>
      <c r="E44" s="27">
        <v>125150.0</v>
      </c>
      <c r="F44" s="47" t="s">
        <v>23</v>
      </c>
      <c r="G44" s="27">
        <v>4093710.0</v>
      </c>
      <c r="H44" s="28">
        <f>G44/G44</f>
        <v>1</v>
      </c>
      <c r="I44" s="27"/>
      <c r="J44" s="27">
        <v>1602600.0</v>
      </c>
      <c r="K44" s="27">
        <v>502180.0</v>
      </c>
      <c r="L44" s="27">
        <v>102310.0</v>
      </c>
      <c r="M44" s="27">
        <v>848340.0</v>
      </c>
      <c r="N44" s="27">
        <v>3440.0</v>
      </c>
      <c r="O44" s="27">
        <v>193280.0</v>
      </c>
      <c r="P44" s="27">
        <v>3252140.0</v>
      </c>
      <c r="Q44" s="28">
        <f>P44/P44</f>
        <v>1</v>
      </c>
      <c r="R44" s="27"/>
      <c r="S44" s="27">
        <f t="shared" ref="S44:V44" si="51">B44+J44</f>
        <v>4366100</v>
      </c>
      <c r="T44" s="27">
        <f t="shared" si="51"/>
        <v>1292750</v>
      </c>
      <c r="U44" s="27">
        <f t="shared" si="51"/>
        <v>516800</v>
      </c>
      <c r="V44" s="27">
        <f t="shared" si="51"/>
        <v>973490</v>
      </c>
      <c r="W44" s="27">
        <f t="shared" ref="W44:X44" si="52">N44</f>
        <v>3440</v>
      </c>
      <c r="X44" s="27">
        <f t="shared" si="52"/>
        <v>193280</v>
      </c>
      <c r="Y44" s="27">
        <f>SUM(S44:X44)</f>
        <v>7345860</v>
      </c>
      <c r="Z44" s="28">
        <f>Y44/Y44</f>
        <v>1</v>
      </c>
    </row>
    <row r="45" ht="12.0" customHeight="1">
      <c r="A45" s="26" t="s">
        <v>12</v>
      </c>
      <c r="B45" s="28">
        <f>B44/G44</f>
        <v>0.6750600311</v>
      </c>
      <c r="C45" s="28">
        <f>C44/G44</f>
        <v>0.1931182228</v>
      </c>
      <c r="D45" s="28">
        <f>D44/G44</f>
        <v>0.101250455</v>
      </c>
      <c r="E45" s="28">
        <f>E44/G44</f>
        <v>0.03057129108</v>
      </c>
      <c r="F45" s="47" t="s">
        <v>23</v>
      </c>
      <c r="G45" s="28">
        <f>G44/G44</f>
        <v>1</v>
      </c>
      <c r="H45" s="28"/>
      <c r="I45" s="28"/>
      <c r="J45" s="28">
        <f>J44/P44</f>
        <v>0.4927832135</v>
      </c>
      <c r="K45" s="28">
        <f>K44/P44</f>
        <v>0.1544152466</v>
      </c>
      <c r="L45" s="28">
        <f>L44/P44</f>
        <v>0.03145928527</v>
      </c>
      <c r="M45" s="28">
        <f>M44/P44</f>
        <v>0.2608559287</v>
      </c>
      <c r="N45" s="28">
        <f>N44/P44</f>
        <v>0.001057765041</v>
      </c>
      <c r="O45" s="28">
        <f>O44/P44</f>
        <v>0.05943163578</v>
      </c>
      <c r="P45" s="28">
        <f>P44/P44</f>
        <v>1</v>
      </c>
      <c r="Q45" s="28"/>
      <c r="R45" s="28"/>
      <c r="S45" s="28">
        <f>S44/Y44</f>
        <v>0.5943619944</v>
      </c>
      <c r="T45" s="28">
        <f>T44/Y44</f>
        <v>0.1759834791</v>
      </c>
      <c r="U45" s="28">
        <f>U44/Y44</f>
        <v>0.07035255232</v>
      </c>
      <c r="V45" s="28">
        <f>V44/Y44</f>
        <v>0.1325222642</v>
      </c>
      <c r="W45" s="28">
        <f>W44/Y44</f>
        <v>0.0004682909829</v>
      </c>
      <c r="X45" s="28">
        <f>X44/Y44</f>
        <v>0.02631141895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3">SUM(B35:B42)</f>
        <v>0</v>
      </c>
      <c r="C46" s="9">
        <f t="shared" si="53"/>
        <v>788610</v>
      </c>
      <c r="D46" s="9">
        <f t="shared" si="53"/>
        <v>408070</v>
      </c>
      <c r="E46" s="9">
        <f t="shared" si="53"/>
        <v>9850</v>
      </c>
      <c r="F46" s="18" t="s">
        <v>23</v>
      </c>
      <c r="G46" s="9">
        <f>SUM(G35:G42)</f>
        <v>1206550</v>
      </c>
      <c r="H46" s="9"/>
      <c r="I46" s="9"/>
      <c r="J46" s="9">
        <f t="shared" ref="J46:P46" si="54">SUM(J35:J42)</f>
        <v>0</v>
      </c>
      <c r="K46" s="9">
        <f t="shared" si="54"/>
        <v>462280</v>
      </c>
      <c r="L46" s="9">
        <f t="shared" si="54"/>
        <v>45550</v>
      </c>
      <c r="M46" s="9">
        <f t="shared" si="54"/>
        <v>11980</v>
      </c>
      <c r="N46" s="9">
        <f t="shared" si="54"/>
        <v>0</v>
      </c>
      <c r="O46" s="9">
        <f t="shared" si="54"/>
        <v>45320</v>
      </c>
      <c r="P46" s="9">
        <f t="shared" si="54"/>
        <v>565120</v>
      </c>
      <c r="Q46" s="9"/>
      <c r="R46" s="9"/>
      <c r="S46" s="9">
        <f t="shared" ref="S46:Y46" si="55">SUM(S35:S42)</f>
        <v>0</v>
      </c>
      <c r="T46" s="9">
        <f t="shared" si="55"/>
        <v>1250890</v>
      </c>
      <c r="U46" s="9">
        <f t="shared" si="55"/>
        <v>453620</v>
      </c>
      <c r="V46" s="9">
        <f t="shared" si="55"/>
        <v>21830</v>
      </c>
      <c r="W46" s="9">
        <f t="shared" si="55"/>
        <v>0</v>
      </c>
      <c r="X46" s="9">
        <f t="shared" si="55"/>
        <v>45320</v>
      </c>
      <c r="Y46" s="9">
        <f t="shared" si="55"/>
        <v>1771660</v>
      </c>
      <c r="Z46" s="9"/>
    </row>
    <row r="47" ht="12.0" customHeight="1">
      <c r="A47" s="29" t="s">
        <v>22</v>
      </c>
      <c r="B47" s="22">
        <f t="shared" ref="B47:E47" si="56">B46/B44</f>
        <v>0</v>
      </c>
      <c r="C47" s="22">
        <f t="shared" si="56"/>
        <v>0.9975207761</v>
      </c>
      <c r="D47" s="22">
        <f t="shared" si="56"/>
        <v>0.9845110859</v>
      </c>
      <c r="E47" s="22">
        <f t="shared" si="56"/>
        <v>0.07870555334</v>
      </c>
      <c r="F47" s="18" t="s">
        <v>23</v>
      </c>
      <c r="G47" s="22">
        <f>G46/G44</f>
        <v>0.2947326508</v>
      </c>
      <c r="H47" s="22"/>
      <c r="I47" s="22"/>
      <c r="J47" s="22">
        <f t="shared" ref="J47:P47" si="57">J46/J44</f>
        <v>0</v>
      </c>
      <c r="K47" s="22">
        <f t="shared" si="57"/>
        <v>0.9205464176</v>
      </c>
      <c r="L47" s="22">
        <f t="shared" si="57"/>
        <v>0.4452155215</v>
      </c>
      <c r="M47" s="22">
        <f t="shared" si="57"/>
        <v>0.01412169649</v>
      </c>
      <c r="N47" s="22">
        <f t="shared" si="57"/>
        <v>0</v>
      </c>
      <c r="O47" s="22">
        <f t="shared" si="57"/>
        <v>0.2344784768</v>
      </c>
      <c r="P47" s="22">
        <f t="shared" si="57"/>
        <v>0.1737686569</v>
      </c>
      <c r="Q47" s="22"/>
      <c r="R47" s="22"/>
      <c r="S47" s="22">
        <f t="shared" ref="S47:Y47" si="58">S46/S44</f>
        <v>0</v>
      </c>
      <c r="T47" s="22">
        <f t="shared" si="58"/>
        <v>0.967619416</v>
      </c>
      <c r="U47" s="22">
        <f t="shared" si="58"/>
        <v>0.877747678</v>
      </c>
      <c r="V47" s="22">
        <f t="shared" si="58"/>
        <v>0.02242447277</v>
      </c>
      <c r="W47" s="22">
        <f t="shared" si="58"/>
        <v>0</v>
      </c>
      <c r="X47" s="22">
        <f t="shared" si="58"/>
        <v>0.2344784768</v>
      </c>
      <c r="Y47" s="22">
        <f t="shared" si="58"/>
        <v>0.2411780241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0.653607393</v>
      </c>
      <c r="D48" s="32">
        <f>D46/G46</f>
        <v>0.3382122581</v>
      </c>
      <c r="E48" s="32">
        <f>E46/G46</f>
        <v>0.00816377274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0.8180209513</v>
      </c>
      <c r="L48" s="32">
        <f>L46/P46</f>
        <v>0.08060234994</v>
      </c>
      <c r="M48" s="32">
        <f>M46/P46</f>
        <v>0.02119903737</v>
      </c>
      <c r="N48" s="32">
        <f>N46/P46</f>
        <v>0</v>
      </c>
      <c r="O48" s="32">
        <f>O46/P46</f>
        <v>0.08019535674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0.7060553379</v>
      </c>
      <c r="U48" s="32">
        <f>U46/Y46</f>
        <v>0.2560423558</v>
      </c>
      <c r="V48" s="32">
        <f>V46/Y46</f>
        <v>0.01232177732</v>
      </c>
      <c r="W48" s="32">
        <f>W46/Y46</f>
        <v>0</v>
      </c>
      <c r="X48" s="32">
        <f>X46/Y46</f>
        <v>0.025580529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84</v>
      </c>
      <c r="C52" s="11"/>
      <c r="D52" s="11"/>
      <c r="E52" s="11"/>
      <c r="F52" s="11"/>
      <c r="G52" s="11"/>
      <c r="H52" s="72"/>
      <c r="I52" s="41"/>
      <c r="J52" s="10" t="s">
        <v>108</v>
      </c>
      <c r="K52" s="11"/>
      <c r="L52" s="11"/>
      <c r="M52" s="11"/>
      <c r="N52" s="11"/>
      <c r="O52" s="11"/>
      <c r="P52" s="11"/>
      <c r="Q52" s="13"/>
      <c r="R52" s="9"/>
      <c r="S52" s="10" t="s">
        <v>100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9">B34/B9</f>
        <v>267.8329134</v>
      </c>
      <c r="C55" s="9">
        <f t="shared" si="59"/>
        <v>150.7692308</v>
      </c>
      <c r="D55" s="9">
        <f t="shared" si="59"/>
        <v>178.0555556</v>
      </c>
      <c r="E55" s="9">
        <f t="shared" si="59"/>
        <v>297.1649485</v>
      </c>
      <c r="F55" s="18" t="s">
        <v>23</v>
      </c>
      <c r="G55" s="9">
        <f t="shared" ref="G55:G63" si="63">G34/G9</f>
        <v>268.4490934</v>
      </c>
      <c r="H55" s="9"/>
      <c r="I55" s="9"/>
      <c r="J55" s="9">
        <f t="shared" ref="J55:P55" si="60">J34/J9</f>
        <v>939.3903869</v>
      </c>
      <c r="K55" s="9">
        <f t="shared" si="60"/>
        <v>1023.333333</v>
      </c>
      <c r="L55" s="9">
        <f t="shared" si="60"/>
        <v>1207.659574</v>
      </c>
      <c r="M55" s="9">
        <f t="shared" si="60"/>
        <v>1090.430248</v>
      </c>
      <c r="N55" s="9">
        <f t="shared" si="60"/>
        <v>1146.666667</v>
      </c>
      <c r="O55" s="9">
        <f t="shared" si="60"/>
        <v>954.516129</v>
      </c>
      <c r="P55" s="9">
        <f t="shared" si="60"/>
        <v>988.9657711</v>
      </c>
      <c r="Q55" s="9"/>
      <c r="R55" s="9"/>
      <c r="S55" s="9">
        <f t="shared" ref="S55:Y55" si="61">S34/S9</f>
        <v>363.1154358</v>
      </c>
      <c r="T55" s="9">
        <f t="shared" si="61"/>
        <v>805.1923077</v>
      </c>
      <c r="U55" s="9">
        <f t="shared" si="61"/>
        <v>761.0843373</v>
      </c>
      <c r="V55" s="9">
        <f t="shared" si="61"/>
        <v>823.9480519</v>
      </c>
      <c r="W55" s="9">
        <f t="shared" si="61"/>
        <v>1146.666667</v>
      </c>
      <c r="X55" s="9">
        <f t="shared" si="61"/>
        <v>954.516129</v>
      </c>
      <c r="Y55" s="9">
        <f t="shared" si="61"/>
        <v>413.7611342</v>
      </c>
      <c r="Z55" s="3"/>
    </row>
    <row r="56" ht="12.0" customHeight="1">
      <c r="A56" s="19" t="s">
        <v>16</v>
      </c>
      <c r="B56" s="9"/>
      <c r="C56" s="9">
        <f t="shared" ref="C56:E56" si="62">C35/C10</f>
        <v>187.0463918</v>
      </c>
      <c r="D56" s="9">
        <f t="shared" si="62"/>
        <v>164.4581788</v>
      </c>
      <c r="E56" s="9">
        <f t="shared" si="62"/>
        <v>230</v>
      </c>
      <c r="F56" s="18" t="s">
        <v>23</v>
      </c>
      <c r="G56" s="9">
        <f t="shared" si="63"/>
        <v>175.0238149</v>
      </c>
      <c r="H56" s="9"/>
      <c r="I56" s="9"/>
      <c r="J56" s="9"/>
      <c r="K56" s="9">
        <f t="shared" ref="K56:M56" si="64">K35/K10</f>
        <v>901.2307692</v>
      </c>
      <c r="L56" s="9">
        <f t="shared" si="64"/>
        <v>801.0204082</v>
      </c>
      <c r="M56" s="9">
        <f t="shared" si="64"/>
        <v>983.3333333</v>
      </c>
      <c r="N56" s="9"/>
      <c r="O56" s="9">
        <f t="shared" ref="O56:P56" si="65">O35/O10</f>
        <v>830.5263158</v>
      </c>
      <c r="P56" s="9">
        <f t="shared" si="65"/>
        <v>874.589372</v>
      </c>
      <c r="Q56" s="9"/>
      <c r="R56" s="9"/>
      <c r="S56" s="9"/>
      <c r="T56" s="9">
        <f t="shared" ref="T56:V56" si="66">T35/T10</f>
        <v>231.8985507</v>
      </c>
      <c r="U56" s="9">
        <f t="shared" si="66"/>
        <v>177.0557351</v>
      </c>
      <c r="V56" s="9">
        <f t="shared" si="66"/>
        <v>362.9411765</v>
      </c>
      <c r="W56" s="9"/>
      <c r="X56" s="9">
        <f t="shared" ref="X56:Y56" si="67">X35/X10</f>
        <v>830.5263158</v>
      </c>
      <c r="Y56" s="9">
        <f t="shared" si="67"/>
        <v>206.3929809</v>
      </c>
      <c r="Z56" s="3"/>
    </row>
    <row r="57" ht="12.0" customHeight="1">
      <c r="A57" s="19" t="s">
        <v>17</v>
      </c>
      <c r="B57" s="9"/>
      <c r="C57" s="9">
        <f t="shared" ref="C57:C63" si="70">C36/C11</f>
        <v>241.820345</v>
      </c>
      <c r="D57" s="9"/>
      <c r="E57" s="9"/>
      <c r="F57" s="18" t="s">
        <v>23</v>
      </c>
      <c r="G57" s="9">
        <f t="shared" si="63"/>
        <v>241.820345</v>
      </c>
      <c r="H57" s="9"/>
      <c r="I57" s="9"/>
      <c r="J57" s="9"/>
      <c r="K57" s="9">
        <f>K36/K11</f>
        <v>948.7195122</v>
      </c>
      <c r="L57" s="9"/>
      <c r="M57" s="9">
        <f>M36/M11</f>
        <v>1270</v>
      </c>
      <c r="N57" s="9"/>
      <c r="O57" s="9">
        <f t="shared" ref="O57:P57" si="68">O36/O11</f>
        <v>865</v>
      </c>
      <c r="P57" s="9">
        <f t="shared" si="68"/>
        <v>949.18429</v>
      </c>
      <c r="Q57" s="9"/>
      <c r="R57" s="9"/>
      <c r="S57" s="9"/>
      <c r="T57" s="9">
        <f t="shared" ref="T57:T61" si="71">T36/T11</f>
        <v>357.232454</v>
      </c>
      <c r="U57" s="9"/>
      <c r="V57" s="9">
        <f>V36/V11</f>
        <v>1270</v>
      </c>
      <c r="W57" s="9"/>
      <c r="X57" s="9">
        <f t="shared" ref="X57:Y57" si="69">X36/X11</f>
        <v>865</v>
      </c>
      <c r="Y57" s="9">
        <f t="shared" si="69"/>
        <v>358.1908549</v>
      </c>
      <c r="Z57" s="3"/>
    </row>
    <row r="58" ht="12.0" customHeight="1">
      <c r="A58" s="19" t="s">
        <v>18</v>
      </c>
      <c r="B58" s="9"/>
      <c r="C58" s="9">
        <f t="shared" si="70"/>
        <v>200</v>
      </c>
      <c r="D58" s="9">
        <f t="shared" ref="D58:D59" si="72">D37/D12</f>
        <v>167.9166667</v>
      </c>
      <c r="E58" s="9"/>
      <c r="F58" s="18" t="s">
        <v>23</v>
      </c>
      <c r="G58" s="9">
        <f t="shared" si="63"/>
        <v>170.7692308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71"/>
        <v>200</v>
      </c>
      <c r="U58" s="9">
        <f t="shared" ref="U58:U59" si="75">U37/U12</f>
        <v>167.9166667</v>
      </c>
      <c r="V58" s="9"/>
      <c r="W58" s="9"/>
      <c r="X58" s="9"/>
      <c r="Y58" s="9">
        <f>Y37/Y12</f>
        <v>170.3846154</v>
      </c>
      <c r="Z58" s="3"/>
    </row>
    <row r="59" ht="12.0" customHeight="1">
      <c r="A59" s="19" t="s">
        <v>63</v>
      </c>
      <c r="B59" s="9"/>
      <c r="C59" s="9">
        <f t="shared" si="70"/>
        <v>213.3333333</v>
      </c>
      <c r="D59" s="9">
        <f t="shared" si="72"/>
        <v>168.9655172</v>
      </c>
      <c r="E59" s="9">
        <f>E38/E13</f>
        <v>190</v>
      </c>
      <c r="F59" s="18" t="s">
        <v>23</v>
      </c>
      <c r="G59" s="9">
        <f t="shared" si="63"/>
        <v>191.5</v>
      </c>
      <c r="H59" s="9"/>
      <c r="I59" s="9"/>
      <c r="J59" s="9"/>
      <c r="K59" s="9">
        <f t="shared" ref="K59:M59" si="73">K38/K13</f>
        <v>890.3703704</v>
      </c>
      <c r="L59" s="9">
        <f t="shared" si="73"/>
        <v>1050</v>
      </c>
      <c r="M59" s="9">
        <f t="shared" si="73"/>
        <v>930</v>
      </c>
      <c r="N59" s="9"/>
      <c r="O59" s="9">
        <f t="shared" ref="O59:P59" si="74">O38/O13</f>
        <v>1020.769231</v>
      </c>
      <c r="P59" s="9">
        <f t="shared" si="74"/>
        <v>962.7868852</v>
      </c>
      <c r="Q59" s="9"/>
      <c r="R59" s="9"/>
      <c r="S59" s="9"/>
      <c r="T59" s="9">
        <f t="shared" si="71"/>
        <v>534.0350877</v>
      </c>
      <c r="U59" s="9">
        <f t="shared" si="75"/>
        <v>320</v>
      </c>
      <c r="V59" s="9">
        <f>V38/V13</f>
        <v>683.3333333</v>
      </c>
      <c r="W59" s="9"/>
      <c r="X59" s="9">
        <f t="shared" ref="X59:Y59" si="76">X38/X13</f>
        <v>1020.769231</v>
      </c>
      <c r="Y59" s="9">
        <f t="shared" si="76"/>
        <v>580.4132231</v>
      </c>
      <c r="Z59" s="3"/>
    </row>
    <row r="60" ht="12.0" customHeight="1">
      <c r="A60" s="19" t="s">
        <v>19</v>
      </c>
      <c r="B60" s="9"/>
      <c r="C60" s="9">
        <f t="shared" si="70"/>
        <v>313.7931034</v>
      </c>
      <c r="D60" s="9"/>
      <c r="E60" s="9"/>
      <c r="F60" s="18" t="s">
        <v>23</v>
      </c>
      <c r="G60" s="9">
        <f t="shared" si="63"/>
        <v>313.7931034</v>
      </c>
      <c r="H60" s="9"/>
      <c r="I60" s="9"/>
      <c r="J60" s="9"/>
      <c r="K60" s="9">
        <f t="shared" ref="K60:K63" si="77">K39/K14</f>
        <v>733.3333333</v>
      </c>
      <c r="L60" s="9"/>
      <c r="M60" s="9"/>
      <c r="N60" s="9"/>
      <c r="O60" s="9"/>
      <c r="P60" s="9">
        <f t="shared" ref="P60:P62" si="78">P39/P14</f>
        <v>733.3333333</v>
      </c>
      <c r="Q60" s="9"/>
      <c r="R60" s="9"/>
      <c r="S60" s="9"/>
      <c r="T60" s="9">
        <f t="shared" si="71"/>
        <v>413.1578947</v>
      </c>
      <c r="U60" s="9"/>
      <c r="V60" s="9"/>
      <c r="W60" s="9"/>
      <c r="X60" s="9"/>
      <c r="Y60" s="9">
        <f t="shared" ref="Y60:Y62" si="79">Y39/Y14</f>
        <v>413.1578947</v>
      </c>
      <c r="Z60" s="3"/>
    </row>
    <row r="61" ht="12.0" customHeight="1">
      <c r="A61" s="19" t="s">
        <v>64</v>
      </c>
      <c r="B61" s="9"/>
      <c r="C61" s="9">
        <f t="shared" si="70"/>
        <v>333.3333333</v>
      </c>
      <c r="D61" s="9"/>
      <c r="E61" s="9"/>
      <c r="F61" s="18" t="s">
        <v>23</v>
      </c>
      <c r="G61" s="9">
        <f t="shared" si="63"/>
        <v>333.3333333</v>
      </c>
      <c r="H61" s="9"/>
      <c r="I61" s="9"/>
      <c r="J61" s="9"/>
      <c r="K61" s="9">
        <f t="shared" si="77"/>
        <v>478</v>
      </c>
      <c r="L61" s="9"/>
      <c r="M61" s="9"/>
      <c r="N61" s="9"/>
      <c r="O61" s="9"/>
      <c r="P61" s="9">
        <f t="shared" si="78"/>
        <v>478</v>
      </c>
      <c r="Q61" s="9"/>
      <c r="R61" s="9"/>
      <c r="S61" s="9"/>
      <c r="T61" s="9">
        <f t="shared" si="71"/>
        <v>399.0909091</v>
      </c>
      <c r="U61" s="9"/>
      <c r="V61" s="9"/>
      <c r="W61" s="9"/>
      <c r="X61" s="9"/>
      <c r="Y61" s="9">
        <f t="shared" si="79"/>
        <v>399.0909091</v>
      </c>
      <c r="Z61" s="3"/>
    </row>
    <row r="62" ht="12.0" customHeight="1">
      <c r="A62" s="19" t="s">
        <v>65</v>
      </c>
      <c r="B62" s="9"/>
      <c r="C62" s="9">
        <f t="shared" si="70"/>
        <v>286.6666667</v>
      </c>
      <c r="D62" s="9"/>
      <c r="E62" s="9"/>
      <c r="F62" s="18" t="s">
        <v>23</v>
      </c>
      <c r="G62" s="9">
        <f t="shared" si="63"/>
        <v>286.6666667</v>
      </c>
      <c r="H62" s="9"/>
      <c r="I62" s="9"/>
      <c r="J62" s="9"/>
      <c r="K62" s="9">
        <f t="shared" si="77"/>
        <v>660</v>
      </c>
      <c r="L62" s="9"/>
      <c r="M62" s="9"/>
      <c r="N62" s="9"/>
      <c r="O62" s="9"/>
      <c r="P62" s="9">
        <f t="shared" si="78"/>
        <v>660</v>
      </c>
      <c r="Q62" s="9"/>
      <c r="R62" s="9"/>
      <c r="S62" s="9"/>
      <c r="T62" s="9"/>
      <c r="U62" s="9"/>
      <c r="V62" s="9"/>
      <c r="W62" s="9"/>
      <c r="X62" s="9"/>
      <c r="Y62" s="9">
        <f t="shared" si="79"/>
        <v>380</v>
      </c>
      <c r="Z62" s="3"/>
    </row>
    <row r="63" ht="12.0" customHeight="1">
      <c r="A63" s="19" t="s">
        <v>66</v>
      </c>
      <c r="B63" s="9"/>
      <c r="C63" s="9">
        <f t="shared" si="70"/>
        <v>240</v>
      </c>
      <c r="D63" s="9"/>
      <c r="E63" s="9"/>
      <c r="F63" s="18" t="s">
        <v>23</v>
      </c>
      <c r="G63" s="9">
        <f t="shared" si="63"/>
        <v>240</v>
      </c>
      <c r="H63" s="9"/>
      <c r="I63" s="9"/>
      <c r="J63" s="9"/>
      <c r="K63" s="9">
        <f t="shared" si="77"/>
        <v>250</v>
      </c>
      <c r="L63" s="9"/>
      <c r="M63" s="9"/>
      <c r="N63" s="9"/>
      <c r="O63" s="9">
        <f t="shared" ref="O63:P63" si="80">O42/O17</f>
        <v>1270</v>
      </c>
      <c r="P63" s="9">
        <f t="shared" si="80"/>
        <v>760</v>
      </c>
      <c r="Q63" s="9"/>
      <c r="R63" s="9"/>
      <c r="S63" s="9"/>
      <c r="T63" s="9">
        <f>T42/T17</f>
        <v>243.3333333</v>
      </c>
      <c r="U63" s="9"/>
      <c r="V63" s="9"/>
      <c r="W63" s="9"/>
      <c r="X63" s="9">
        <f t="shared" ref="X63:Y63" si="81">X42/X17</f>
        <v>1270</v>
      </c>
      <c r="Y63" s="9">
        <f t="shared" si="81"/>
        <v>500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82">B44/B19</f>
        <v>267.8329134</v>
      </c>
      <c r="C65" s="27">
        <f t="shared" si="82"/>
        <v>213.3216406</v>
      </c>
      <c r="D65" s="27">
        <f t="shared" si="82"/>
        <v>164.7416534</v>
      </c>
      <c r="E65" s="27">
        <f t="shared" si="82"/>
        <v>290.3712297</v>
      </c>
      <c r="F65" s="47" t="s">
        <v>23</v>
      </c>
      <c r="G65" s="27">
        <f>G44/G19</f>
        <v>241.21796</v>
      </c>
      <c r="H65" s="27"/>
      <c r="I65" s="27"/>
      <c r="J65" s="27">
        <f t="shared" ref="J65:P65" si="83">J44/J19</f>
        <v>939.3903869</v>
      </c>
      <c r="K65" s="27">
        <f t="shared" si="83"/>
        <v>929.962963</v>
      </c>
      <c r="L65" s="27">
        <f t="shared" si="83"/>
        <v>1003.039216</v>
      </c>
      <c r="M65" s="27">
        <f t="shared" si="83"/>
        <v>1089.011553</v>
      </c>
      <c r="N65" s="27">
        <f t="shared" si="83"/>
        <v>1146.666667</v>
      </c>
      <c r="O65" s="27">
        <f t="shared" si="83"/>
        <v>952.1182266</v>
      </c>
      <c r="P65" s="27">
        <f t="shared" si="83"/>
        <v>975.739574</v>
      </c>
      <c r="Q65" s="27"/>
      <c r="R65" s="27"/>
      <c r="S65" s="27">
        <f t="shared" ref="S65:Y65" si="84">S44/S19</f>
        <v>363.1154358</v>
      </c>
      <c r="T65" s="27">
        <f t="shared" si="84"/>
        <v>304.463024</v>
      </c>
      <c r="U65" s="27">
        <f t="shared" si="84"/>
        <v>197.4025974</v>
      </c>
      <c r="V65" s="27">
        <f t="shared" si="84"/>
        <v>804.5371901</v>
      </c>
      <c r="W65" s="27">
        <f t="shared" si="84"/>
        <v>1146.666667</v>
      </c>
      <c r="X65" s="27">
        <f t="shared" si="84"/>
        <v>952.1182266</v>
      </c>
      <c r="Y65" s="27">
        <f t="shared" si="84"/>
        <v>361.7937352</v>
      </c>
    </row>
    <row r="66" ht="12.0" customHeight="1">
      <c r="A66" s="29" t="s">
        <v>21</v>
      </c>
      <c r="B66" s="27"/>
      <c r="C66" s="27">
        <f t="shared" ref="C66:E66" si="85">C46/C21</f>
        <v>213.5418359</v>
      </c>
      <c r="D66" s="27">
        <f t="shared" si="85"/>
        <v>164.5443548</v>
      </c>
      <c r="E66" s="27">
        <f t="shared" si="85"/>
        <v>229.0697674</v>
      </c>
      <c r="F66" s="47" t="s">
        <v>23</v>
      </c>
      <c r="G66" s="27">
        <f>G46/G21</f>
        <v>194.1039254</v>
      </c>
      <c r="H66" s="27"/>
      <c r="I66" s="27"/>
      <c r="J66" s="27"/>
      <c r="K66" s="27">
        <f t="shared" ref="K66:M66" si="86">K46/K21</f>
        <v>922.7145709</v>
      </c>
      <c r="L66" s="27">
        <f t="shared" si="86"/>
        <v>828.1818182</v>
      </c>
      <c r="M66" s="27">
        <f t="shared" si="86"/>
        <v>998.3333333</v>
      </c>
      <c r="N66" s="27"/>
      <c r="O66" s="27">
        <f t="shared" ref="O66:P66" si="87">O46/O21</f>
        <v>944.1666667</v>
      </c>
      <c r="P66" s="27">
        <f t="shared" si="87"/>
        <v>917.4025974</v>
      </c>
      <c r="Q66" s="27"/>
      <c r="R66" s="27"/>
      <c r="S66" s="27"/>
      <c r="T66" s="27">
        <f t="shared" ref="T66:V66" si="88">T46/T21</f>
        <v>298.2570339</v>
      </c>
      <c r="U66" s="27">
        <f t="shared" si="88"/>
        <v>178.9428008</v>
      </c>
      <c r="V66" s="27">
        <f t="shared" si="88"/>
        <v>396.9090909</v>
      </c>
      <c r="W66" s="27"/>
      <c r="X66" s="27">
        <f t="shared" ref="X66:Y66" si="89">X46/X21</f>
        <v>944.1666667</v>
      </c>
      <c r="Y66" s="27">
        <f t="shared" si="89"/>
        <v>259.3179157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9" t="s">
        <v>122</v>
      </c>
      <c r="C69" s="9"/>
      <c r="D69" s="9"/>
      <c r="E69" s="9"/>
      <c r="F69" s="9"/>
      <c r="G69" s="9"/>
      <c r="H69" s="9"/>
      <c r="I69" s="9"/>
      <c r="J69" s="9"/>
      <c r="K69" s="9"/>
      <c r="L69" s="9"/>
      <c r="R69" s="4"/>
    </row>
    <row r="70" ht="12.0" customHeight="1">
      <c r="A70" s="82" t="s">
        <v>139</v>
      </c>
      <c r="D70" s="9"/>
      <c r="E70" s="9"/>
      <c r="F70" s="9"/>
      <c r="G70" s="9"/>
      <c r="H70" s="9"/>
      <c r="I70" s="9"/>
      <c r="J70" s="9"/>
      <c r="K70" s="9"/>
      <c r="L70" s="9"/>
      <c r="R70" s="4"/>
    </row>
    <row r="71" ht="12.0" customHeight="1">
      <c r="A71" s="33" t="s">
        <v>140</v>
      </c>
      <c r="F71" s="3"/>
      <c r="G71" s="9"/>
      <c r="H71" s="9"/>
      <c r="I71" s="9"/>
      <c r="J71" s="9"/>
      <c r="K71" s="9"/>
      <c r="L71" s="9"/>
      <c r="R71" s="4"/>
    </row>
    <row r="72" ht="12.0" customHeight="1">
      <c r="A72" s="9" t="s">
        <v>141</v>
      </c>
      <c r="C72" s="9"/>
      <c r="D72" s="9"/>
      <c r="E72" s="9"/>
      <c r="F72" s="9"/>
      <c r="G72" s="9"/>
      <c r="H72" s="9"/>
      <c r="I72" s="9"/>
      <c r="J72" s="9"/>
      <c r="K72" s="9"/>
      <c r="L72" s="9"/>
      <c r="R72" s="4"/>
    </row>
    <row r="73" ht="12.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R73" s="4"/>
    </row>
    <row r="74" ht="12.0" customHeight="1">
      <c r="A74" s="51" t="s">
        <v>126</v>
      </c>
      <c r="R74" s="4"/>
    </row>
    <row r="75">
      <c r="A75" s="52" t="s">
        <v>33</v>
      </c>
      <c r="B75" s="53" t="s">
        <v>142</v>
      </c>
      <c r="R75" s="4"/>
    </row>
    <row r="76" ht="12.0" customHeight="1">
      <c r="R76" s="4"/>
    </row>
    <row r="77" ht="12.0" customHeight="1">
      <c r="G77" s="54" t="s">
        <v>39</v>
      </c>
      <c r="H77" s="55">
        <f>G21-'2009'!G21</f>
        <v>-15</v>
      </c>
      <c r="R77" s="4"/>
    </row>
    <row r="78" ht="12.0" customHeight="1">
      <c r="D78" s="37"/>
      <c r="G78" s="54" t="s">
        <v>40</v>
      </c>
      <c r="H78" s="55">
        <f>G9-'2009'!G9</f>
        <v>-78</v>
      </c>
      <c r="R78" s="4"/>
    </row>
    <row r="79" ht="12.0" customHeight="1">
      <c r="G79" s="56" t="s">
        <v>41</v>
      </c>
      <c r="H79" s="57">
        <f>H77-H78</f>
        <v>63</v>
      </c>
      <c r="R79" s="4"/>
    </row>
    <row r="80" ht="12.0" customHeight="1">
      <c r="G80" s="54" t="s">
        <v>42</v>
      </c>
      <c r="H80" s="55">
        <f>P21-'2009'!P21</f>
        <v>6</v>
      </c>
      <c r="R80" s="4"/>
    </row>
    <row r="81" ht="12.0" customHeight="1">
      <c r="G81" s="54" t="s">
        <v>43</v>
      </c>
      <c r="H81" s="58">
        <f>P9-'2009'!P9</f>
        <v>-34</v>
      </c>
      <c r="R81" s="4"/>
    </row>
    <row r="82" ht="12.0" customHeight="1">
      <c r="G82" s="56" t="s">
        <v>44</v>
      </c>
      <c r="H82" s="59">
        <f>H80-H81</f>
        <v>40</v>
      </c>
      <c r="R82" s="4"/>
    </row>
    <row r="83" ht="12.0" customHeight="1">
      <c r="G83" s="54" t="s">
        <v>45</v>
      </c>
      <c r="H83" s="55">
        <f>G46-'2009'!G46</f>
        <v>5630</v>
      </c>
      <c r="R83" s="4"/>
    </row>
    <row r="84" ht="12.0" customHeight="1">
      <c r="G84" s="54" t="s">
        <v>46</v>
      </c>
      <c r="H84" s="55">
        <f>G34-'2009'!G34</f>
        <v>13190</v>
      </c>
      <c r="R84" s="4"/>
    </row>
    <row r="85" ht="12.0" customHeight="1">
      <c r="G85" s="56" t="s">
        <v>47</v>
      </c>
      <c r="H85" s="57">
        <f>H83-H84</f>
        <v>-7560</v>
      </c>
      <c r="R85" s="4"/>
    </row>
    <row r="86" ht="12.0" customHeight="1">
      <c r="G86" s="54" t="s">
        <v>48</v>
      </c>
      <c r="H86" s="55">
        <f>P46-'2009'!P46</f>
        <v>12900</v>
      </c>
      <c r="R86" s="4"/>
    </row>
    <row r="87" ht="12.0" customHeight="1">
      <c r="G87" s="54" t="s">
        <v>49</v>
      </c>
      <c r="H87" s="55">
        <f>P34-'2009'!P34</f>
        <v>-31860</v>
      </c>
      <c r="R87" s="4"/>
    </row>
    <row r="88" ht="12.0" customHeight="1">
      <c r="G88" s="56" t="s">
        <v>50</v>
      </c>
      <c r="H88" s="57">
        <f>H86-H87</f>
        <v>44760</v>
      </c>
      <c r="R88" s="4"/>
    </row>
    <row r="89" ht="12.0" customHeight="1">
      <c r="R89" s="4"/>
    </row>
    <row r="90" ht="12.0" customHeight="1">
      <c r="R90" s="4"/>
    </row>
    <row r="91" ht="12.0" customHeight="1">
      <c r="R91" s="4"/>
    </row>
    <row r="92" ht="12.0" customHeight="1">
      <c r="R92" s="4"/>
    </row>
    <row r="93" ht="12.0" customHeight="1">
      <c r="R93" s="4"/>
    </row>
    <row r="94" ht="12.0" customHeight="1">
      <c r="R94" s="4"/>
    </row>
    <row r="95" ht="12.0" customHeight="1">
      <c r="R95" s="4"/>
    </row>
    <row r="96" ht="12.0" customHeight="1">
      <c r="R96" s="4"/>
    </row>
    <row r="97" ht="12.0" customHeight="1">
      <c r="R97" s="4"/>
    </row>
    <row r="98" ht="12.0" customHeight="1">
      <c r="R98" s="4"/>
    </row>
    <row r="99" ht="12.0" customHeight="1">
      <c r="R99" s="4"/>
    </row>
    <row r="100" ht="12.0" customHeight="1">
      <c r="R100" s="4"/>
    </row>
    <row r="101" ht="12.0" customHeight="1">
      <c r="R101" s="4"/>
    </row>
    <row r="102" ht="12.0" customHeight="1">
      <c r="R102" s="4"/>
    </row>
    <row r="103" ht="12.0" customHeight="1">
      <c r="R103" s="4"/>
    </row>
    <row r="104" ht="12.0" customHeight="1">
      <c r="R104" s="4"/>
    </row>
    <row r="105" ht="12.0" customHeight="1">
      <c r="R105" s="4"/>
    </row>
    <row r="106" ht="12.0" customHeight="1">
      <c r="R106" s="4"/>
    </row>
    <row r="107" ht="12.0" customHeight="1">
      <c r="R107" s="4"/>
    </row>
    <row r="108" ht="12.0" customHeight="1">
      <c r="R108" s="4"/>
    </row>
    <row r="109" ht="12.0" customHeight="1">
      <c r="R109" s="4"/>
    </row>
    <row r="110" ht="12.0" customHeight="1">
      <c r="R110" s="4"/>
    </row>
    <row r="111" ht="12.0" customHeight="1">
      <c r="R111" s="4"/>
    </row>
    <row r="112" ht="12.0" customHeight="1">
      <c r="R112" s="4"/>
    </row>
    <row r="113" ht="12.0" customHeight="1">
      <c r="R113" s="4"/>
    </row>
    <row r="114" ht="12.0" customHeight="1">
      <c r="R114" s="4"/>
    </row>
    <row r="115" ht="12.0" customHeight="1">
      <c r="R115" s="4"/>
    </row>
    <row r="116" ht="12.0" customHeight="1">
      <c r="R116" s="4"/>
    </row>
    <row r="117" ht="12.0" customHeight="1">
      <c r="R117" s="4"/>
    </row>
    <row r="118" ht="12.0" customHeight="1">
      <c r="R118" s="4"/>
    </row>
    <row r="119" ht="12.0" customHeight="1">
      <c r="R119" s="4"/>
    </row>
    <row r="120" ht="12.0" customHeight="1">
      <c r="R120" s="4"/>
    </row>
    <row r="121" ht="12.0" customHeight="1"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9">
    <mergeCell ref="B6:G6"/>
    <mergeCell ref="J6:P6"/>
    <mergeCell ref="S6:Y6"/>
    <mergeCell ref="N24:P24"/>
    <mergeCell ref="A26:P26"/>
    <mergeCell ref="T27:T28"/>
    <mergeCell ref="U27:U28"/>
    <mergeCell ref="A69:B69"/>
    <mergeCell ref="A70:C70"/>
    <mergeCell ref="A71:E71"/>
    <mergeCell ref="A72:B72"/>
    <mergeCell ref="A74:M74"/>
    <mergeCell ref="B31:G31"/>
    <mergeCell ref="J31:P31"/>
    <mergeCell ref="S31:Y31"/>
    <mergeCell ref="N49:P49"/>
    <mergeCell ref="B52:G52"/>
    <mergeCell ref="J52:P52"/>
    <mergeCell ref="S52:Y52"/>
  </mergeCells>
  <hyperlinks>
    <hyperlink r:id="rId2" ref="B75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0.71"/>
    <col customWidth="1" min="2" max="6" width="8.71"/>
    <col customWidth="1" min="7" max="8" width="9.14"/>
    <col customWidth="1" min="9" max="9" width="1.57"/>
    <col customWidth="1" min="10" max="17" width="8.71"/>
    <col customWidth="1" min="18" max="18" width="1.57"/>
    <col customWidth="1" min="19" max="19" width="9.14"/>
    <col customWidth="1" min="20" max="26" width="8.71"/>
  </cols>
  <sheetData>
    <row r="1" ht="12.0" customHeight="1">
      <c r="A1" s="2" t="s">
        <v>143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"/>
      <c r="P1" s="2"/>
      <c r="Q1" s="2"/>
      <c r="R1" s="2"/>
      <c r="S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3"/>
      <c r="S2" s="4"/>
    </row>
    <row r="3" ht="12.0" customHeight="1">
      <c r="A3" s="1">
        <v>40544.0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9"/>
      <c r="R5" s="7"/>
      <c r="S5" s="4"/>
    </row>
    <row r="6" ht="12.0" customHeight="1">
      <c r="A6" s="9"/>
      <c r="B6" s="10" t="s">
        <v>144</v>
      </c>
      <c r="C6" s="11"/>
      <c r="D6" s="11"/>
      <c r="E6" s="11"/>
      <c r="F6" s="11"/>
      <c r="G6" s="11"/>
      <c r="H6" s="12"/>
      <c r="I6" s="9"/>
      <c r="J6" s="10" t="s">
        <v>145</v>
      </c>
      <c r="K6" s="11"/>
      <c r="L6" s="11"/>
      <c r="M6" s="11"/>
      <c r="N6" s="11"/>
      <c r="O6" s="11"/>
      <c r="P6" s="11"/>
      <c r="Q6" s="83"/>
      <c r="R6" s="9"/>
      <c r="S6" s="10" t="s">
        <v>146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10154.0</v>
      </c>
      <c r="C9" s="9">
        <v>13.0</v>
      </c>
      <c r="D9" s="9">
        <v>36.0</v>
      </c>
      <c r="E9" s="9">
        <v>443.0</v>
      </c>
      <c r="F9" s="9">
        <v>35.0</v>
      </c>
      <c r="G9" s="9">
        <f t="shared" ref="G9:G17" si="2">SUM(B9:F9)</f>
        <v>10681</v>
      </c>
      <c r="H9" s="22">
        <f>G9/G19</f>
        <v>0.6326107557</v>
      </c>
      <c r="I9" s="9"/>
      <c r="J9" s="9">
        <v>1505.0</v>
      </c>
      <c r="K9" s="9">
        <v>36.0</v>
      </c>
      <c r="L9" s="9">
        <v>47.0</v>
      </c>
      <c r="M9" s="9">
        <v>799.0</v>
      </c>
      <c r="N9" s="9">
        <v>3.0</v>
      </c>
      <c r="O9" s="9">
        <v>289.0</v>
      </c>
      <c r="P9" s="9">
        <f t="shared" ref="P9:P17" si="3">SUM(J9:O9)</f>
        <v>2679</v>
      </c>
      <c r="Q9" s="22">
        <f>P9/P19</f>
        <v>0.8093655589</v>
      </c>
      <c r="R9" s="9"/>
      <c r="S9" s="9">
        <f t="shared" ref="S9:V9" si="1">B9+J9</f>
        <v>11659</v>
      </c>
      <c r="T9" s="9">
        <f t="shared" si="1"/>
        <v>49</v>
      </c>
      <c r="U9" s="9">
        <f t="shared" si="1"/>
        <v>83</v>
      </c>
      <c r="V9" s="9">
        <f t="shared" si="1"/>
        <v>1242</v>
      </c>
      <c r="W9" s="9">
        <f t="shared" ref="W9:W17" si="5">N9</f>
        <v>3</v>
      </c>
      <c r="X9" s="9">
        <f t="shared" ref="X9:X17" si="6">F9+O9</f>
        <v>324</v>
      </c>
      <c r="Y9" s="9">
        <f t="shared" ref="Y9:Y17" si="7">SUM(S9:X9)</f>
        <v>13360</v>
      </c>
      <c r="Z9" s="22">
        <f>Y9/Y19</f>
        <v>0.6615826483</v>
      </c>
    </row>
    <row r="10" ht="12.0" customHeight="1">
      <c r="A10" s="19" t="s">
        <v>16</v>
      </c>
      <c r="B10" s="9">
        <v>0.0</v>
      </c>
      <c r="C10" s="9">
        <v>1939.0</v>
      </c>
      <c r="D10" s="9">
        <v>2417.0</v>
      </c>
      <c r="E10" s="9">
        <v>42.0</v>
      </c>
      <c r="F10" s="9">
        <v>2.0</v>
      </c>
      <c r="G10" s="9">
        <f t="shared" si="2"/>
        <v>4400</v>
      </c>
      <c r="H10" s="22">
        <f>G10/G19</f>
        <v>0.2606017531</v>
      </c>
      <c r="I10" s="9"/>
      <c r="J10" s="9">
        <v>0.0</v>
      </c>
      <c r="K10" s="9">
        <v>120.0</v>
      </c>
      <c r="L10" s="9">
        <v>46.0</v>
      </c>
      <c r="M10" s="9">
        <v>8.0</v>
      </c>
      <c r="N10" s="9">
        <v>0.0</v>
      </c>
      <c r="O10" s="9">
        <v>31.0</v>
      </c>
      <c r="P10" s="9">
        <f t="shared" si="3"/>
        <v>205</v>
      </c>
      <c r="Q10" s="22">
        <f>P10/P19</f>
        <v>0.06193353474</v>
      </c>
      <c r="R10" s="9"/>
      <c r="S10" s="9">
        <f t="shared" ref="S10:V10" si="4">B10+J10</f>
        <v>0</v>
      </c>
      <c r="T10" s="9">
        <f t="shared" si="4"/>
        <v>2059</v>
      </c>
      <c r="U10" s="9">
        <f t="shared" si="4"/>
        <v>2463</v>
      </c>
      <c r="V10" s="9">
        <f t="shared" si="4"/>
        <v>50</v>
      </c>
      <c r="W10" s="9">
        <f t="shared" si="5"/>
        <v>0</v>
      </c>
      <c r="X10" s="9">
        <f t="shared" si="6"/>
        <v>33</v>
      </c>
      <c r="Y10" s="9">
        <f t="shared" si="7"/>
        <v>4605</v>
      </c>
      <c r="Z10" s="22">
        <f>Y10/Y19</f>
        <v>0.2280380311</v>
      </c>
    </row>
    <row r="11" ht="12.0" customHeight="1">
      <c r="A11" s="19" t="s">
        <v>17</v>
      </c>
      <c r="B11" s="9">
        <v>0.0</v>
      </c>
      <c r="C11" s="9">
        <v>1673.0</v>
      </c>
      <c r="D11" s="9">
        <v>0.0</v>
      </c>
      <c r="E11" s="9">
        <v>0.0</v>
      </c>
      <c r="F11" s="9">
        <v>0.0</v>
      </c>
      <c r="G11" s="9">
        <f t="shared" si="2"/>
        <v>1673</v>
      </c>
      <c r="H11" s="22">
        <f>G11/G19</f>
        <v>0.09908789386</v>
      </c>
      <c r="I11" s="9"/>
      <c r="J11" s="9">
        <v>0.0</v>
      </c>
      <c r="K11" s="9">
        <v>323.0</v>
      </c>
      <c r="L11" s="9">
        <v>0.0</v>
      </c>
      <c r="M11" s="9">
        <v>1.0</v>
      </c>
      <c r="N11" s="9">
        <v>0.0</v>
      </c>
      <c r="O11" s="9">
        <v>4.0</v>
      </c>
      <c r="P11" s="9">
        <f t="shared" si="3"/>
        <v>328</v>
      </c>
      <c r="Q11" s="22">
        <f>P11/P19</f>
        <v>0.09909365559</v>
      </c>
      <c r="R11" s="9"/>
      <c r="S11" s="9">
        <f t="shared" ref="S11:V11" si="8">B11+J11</f>
        <v>0</v>
      </c>
      <c r="T11" s="9">
        <f t="shared" si="8"/>
        <v>1996</v>
      </c>
      <c r="U11" s="9">
        <f t="shared" si="8"/>
        <v>0</v>
      </c>
      <c r="V11" s="9">
        <f t="shared" si="8"/>
        <v>1</v>
      </c>
      <c r="W11" s="9">
        <f t="shared" si="5"/>
        <v>0</v>
      </c>
      <c r="X11" s="9">
        <f t="shared" si="6"/>
        <v>4</v>
      </c>
      <c r="Y11" s="9">
        <f t="shared" si="7"/>
        <v>2001</v>
      </c>
      <c r="Z11" s="22">
        <f>Y11/Y19</f>
        <v>0.09908883827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9">
        <v>0.0</v>
      </c>
      <c r="G12" s="9">
        <f t="shared" si="2"/>
        <v>26</v>
      </c>
      <c r="H12" s="22">
        <f>G12/G19</f>
        <v>0.00153991945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3"/>
        <v>0</v>
      </c>
      <c r="Q12" s="22">
        <f>P12/P19</f>
        <v>0</v>
      </c>
      <c r="R12" s="9"/>
      <c r="S12" s="9">
        <f t="shared" ref="S12:V12" si="9">B12+J12</f>
        <v>0</v>
      </c>
      <c r="T12" s="9">
        <f t="shared" si="9"/>
        <v>2</v>
      </c>
      <c r="U12" s="9">
        <f t="shared" si="9"/>
        <v>24</v>
      </c>
      <c r="V12" s="9">
        <f t="shared" si="9"/>
        <v>0</v>
      </c>
      <c r="W12" s="9">
        <f t="shared" si="5"/>
        <v>0</v>
      </c>
      <c r="X12" s="9">
        <f t="shared" si="6"/>
        <v>0</v>
      </c>
      <c r="Y12" s="9">
        <f t="shared" si="7"/>
        <v>26</v>
      </c>
      <c r="Z12" s="22">
        <f>Y12/Y19</f>
        <v>0.001287511142</v>
      </c>
    </row>
    <row r="13" ht="12.0" customHeight="1">
      <c r="A13" s="19" t="s">
        <v>63</v>
      </c>
      <c r="B13" s="9">
        <v>0.0</v>
      </c>
      <c r="C13" s="9">
        <v>33.0</v>
      </c>
      <c r="D13" s="9">
        <v>30.0</v>
      </c>
      <c r="E13" s="9">
        <v>1.0</v>
      </c>
      <c r="F13" s="9">
        <v>0.0</v>
      </c>
      <c r="G13" s="9">
        <f t="shared" si="2"/>
        <v>64</v>
      </c>
      <c r="H13" s="22">
        <f>G13/G19</f>
        <v>0.003790570955</v>
      </c>
      <c r="I13" s="9"/>
      <c r="J13" s="9">
        <v>0.0</v>
      </c>
      <c r="K13" s="9">
        <v>26.0</v>
      </c>
      <c r="L13" s="9">
        <v>6.0</v>
      </c>
      <c r="M13" s="9">
        <v>3.0</v>
      </c>
      <c r="N13" s="9">
        <v>0.0</v>
      </c>
      <c r="O13" s="9">
        <v>31.0</v>
      </c>
      <c r="P13" s="9">
        <f t="shared" si="3"/>
        <v>66</v>
      </c>
      <c r="Q13" s="22">
        <f>P13/P19</f>
        <v>0.01993957704</v>
      </c>
      <c r="R13" s="9"/>
      <c r="S13" s="9">
        <f t="shared" ref="S13:V13" si="10">B13+J13</f>
        <v>0</v>
      </c>
      <c r="T13" s="9">
        <f t="shared" si="10"/>
        <v>59</v>
      </c>
      <c r="U13" s="9">
        <f t="shared" si="10"/>
        <v>36</v>
      </c>
      <c r="V13" s="9">
        <f t="shared" si="10"/>
        <v>4</v>
      </c>
      <c r="W13" s="9">
        <f t="shared" si="5"/>
        <v>0</v>
      </c>
      <c r="X13" s="9">
        <f t="shared" si="6"/>
        <v>31</v>
      </c>
      <c r="Y13" s="9">
        <f t="shared" si="7"/>
        <v>130</v>
      </c>
      <c r="Z13" s="22">
        <f>Y13/Y19</f>
        <v>0.00643755571</v>
      </c>
    </row>
    <row r="14" ht="12.0" customHeight="1">
      <c r="A14" s="19" t="s">
        <v>19</v>
      </c>
      <c r="B14" s="9">
        <v>0.0</v>
      </c>
      <c r="C14" s="9">
        <v>29.0</v>
      </c>
      <c r="D14" s="9">
        <v>0.0</v>
      </c>
      <c r="E14" s="9">
        <v>0.0</v>
      </c>
      <c r="F14" s="9">
        <v>0.0</v>
      </c>
      <c r="G14" s="9">
        <f t="shared" si="2"/>
        <v>29</v>
      </c>
      <c r="H14" s="22">
        <f>G14/G19</f>
        <v>0.001717602464</v>
      </c>
      <c r="I14" s="9"/>
      <c r="J14" s="9">
        <v>0.0</v>
      </c>
      <c r="K14" s="9">
        <v>10.0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3"/>
        <v>10</v>
      </c>
      <c r="Q14" s="22">
        <f>P14/P19</f>
        <v>0.003021148036</v>
      </c>
      <c r="R14" s="9"/>
      <c r="S14" s="9">
        <f t="shared" ref="S14:V14" si="11">B14+J14</f>
        <v>0</v>
      </c>
      <c r="T14" s="9">
        <f t="shared" si="11"/>
        <v>39</v>
      </c>
      <c r="U14" s="9">
        <f t="shared" si="11"/>
        <v>0</v>
      </c>
      <c r="V14" s="9">
        <f t="shared" si="11"/>
        <v>0</v>
      </c>
      <c r="W14" s="9">
        <f t="shared" si="5"/>
        <v>0</v>
      </c>
      <c r="X14" s="9">
        <f t="shared" si="6"/>
        <v>0</v>
      </c>
      <c r="Y14" s="9">
        <f t="shared" si="7"/>
        <v>39</v>
      </c>
      <c r="Z14" s="22">
        <f>Y14/Y19</f>
        <v>0.001931266713</v>
      </c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9">
        <v>0.0</v>
      </c>
      <c r="G15" s="9">
        <f t="shared" si="2"/>
        <v>6</v>
      </c>
      <c r="H15" s="22">
        <f>G15/G19</f>
        <v>0.000355366027</v>
      </c>
      <c r="I15" s="9"/>
      <c r="J15" s="9">
        <v>0.0</v>
      </c>
      <c r="K15" s="9">
        <v>5.0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3"/>
        <v>5</v>
      </c>
      <c r="Q15" s="22">
        <f>P15/P19</f>
        <v>0.001510574018</v>
      </c>
      <c r="R15" s="9"/>
      <c r="S15" s="9">
        <f t="shared" ref="S15:V15" si="12">B15+J15</f>
        <v>0</v>
      </c>
      <c r="T15" s="9">
        <f t="shared" si="12"/>
        <v>11</v>
      </c>
      <c r="U15" s="9">
        <f t="shared" si="12"/>
        <v>0</v>
      </c>
      <c r="V15" s="9">
        <f t="shared" si="12"/>
        <v>0</v>
      </c>
      <c r="W15" s="9">
        <f t="shared" si="5"/>
        <v>0</v>
      </c>
      <c r="X15" s="9">
        <f t="shared" si="6"/>
        <v>0</v>
      </c>
      <c r="Y15" s="9">
        <f t="shared" si="7"/>
        <v>11</v>
      </c>
      <c r="Z15" s="22">
        <f>Y15/Y19</f>
        <v>0.0005447162524</v>
      </c>
    </row>
    <row r="16" ht="12.0" customHeight="1">
      <c r="A16" s="19" t="s">
        <v>65</v>
      </c>
      <c r="B16" s="9">
        <v>0.0</v>
      </c>
      <c r="C16" s="9">
        <v>3.0</v>
      </c>
      <c r="D16" s="9">
        <v>0.0</v>
      </c>
      <c r="E16" s="9">
        <v>0.0</v>
      </c>
      <c r="F16" s="9">
        <v>0.0</v>
      </c>
      <c r="G16" s="9">
        <f t="shared" si="2"/>
        <v>3</v>
      </c>
      <c r="H16" s="22">
        <f>G16/G19</f>
        <v>0.0001776830135</v>
      </c>
      <c r="I16" s="9"/>
      <c r="J16" s="9">
        <v>0.0</v>
      </c>
      <c r="K16" s="9">
        <v>0.0</v>
      </c>
      <c r="L16" s="9">
        <v>0.0</v>
      </c>
      <c r="M16" s="9">
        <v>0.0</v>
      </c>
      <c r="N16" s="9">
        <v>0.0</v>
      </c>
      <c r="O16" s="9">
        <v>1.0</v>
      </c>
      <c r="P16" s="9">
        <f t="shared" si="3"/>
        <v>1</v>
      </c>
      <c r="Q16" s="22">
        <f>P16/P19</f>
        <v>0.0003021148036</v>
      </c>
      <c r="R16" s="9"/>
      <c r="S16" s="9">
        <f t="shared" ref="S16:V16" si="13">B16+J16</f>
        <v>0</v>
      </c>
      <c r="T16" s="9">
        <f t="shared" si="13"/>
        <v>3</v>
      </c>
      <c r="U16" s="9">
        <f t="shared" si="13"/>
        <v>0</v>
      </c>
      <c r="V16" s="9">
        <f t="shared" si="13"/>
        <v>0</v>
      </c>
      <c r="W16" s="9">
        <f t="shared" si="5"/>
        <v>0</v>
      </c>
      <c r="X16" s="9">
        <f t="shared" si="6"/>
        <v>1</v>
      </c>
      <c r="Y16" s="9">
        <f t="shared" si="7"/>
        <v>4</v>
      </c>
      <c r="Z16" s="22">
        <f>Y16/Y19</f>
        <v>0.0001980786372</v>
      </c>
    </row>
    <row r="17" ht="12.0" customHeight="1">
      <c r="A17" s="19" t="s">
        <v>66</v>
      </c>
      <c r="B17" s="9">
        <v>0.0</v>
      </c>
      <c r="C17" s="9">
        <v>2.0</v>
      </c>
      <c r="D17" s="9">
        <v>0.0</v>
      </c>
      <c r="E17" s="9">
        <v>0.0</v>
      </c>
      <c r="F17" s="9">
        <v>0.0</v>
      </c>
      <c r="G17" s="9">
        <f t="shared" si="2"/>
        <v>2</v>
      </c>
      <c r="H17" s="22">
        <f>G17/G19</f>
        <v>0.0001184553423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15.0</v>
      </c>
      <c r="P17" s="9">
        <f t="shared" si="3"/>
        <v>16</v>
      </c>
      <c r="Q17" s="22">
        <f>P17/P19</f>
        <v>0.004833836858</v>
      </c>
      <c r="R17" s="9"/>
      <c r="S17" s="9">
        <f t="shared" ref="S17:V17" si="14">B17+J17</f>
        <v>0</v>
      </c>
      <c r="T17" s="9">
        <f t="shared" si="14"/>
        <v>3</v>
      </c>
      <c r="U17" s="9">
        <f t="shared" si="14"/>
        <v>0</v>
      </c>
      <c r="V17" s="9">
        <f t="shared" si="14"/>
        <v>0</v>
      </c>
      <c r="W17" s="9">
        <f t="shared" si="5"/>
        <v>0</v>
      </c>
      <c r="X17" s="9">
        <f t="shared" si="6"/>
        <v>15</v>
      </c>
      <c r="Y17" s="9">
        <f t="shared" si="7"/>
        <v>18</v>
      </c>
      <c r="Z17" s="22">
        <f>Y17/Y19</f>
        <v>0.0008913538675</v>
      </c>
    </row>
    <row r="18" ht="12.0" customHeight="1">
      <c r="A18" s="1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F19" si="15">SUM(B9:B17)</f>
        <v>10154</v>
      </c>
      <c r="C19" s="27">
        <f t="shared" si="15"/>
        <v>3700</v>
      </c>
      <c r="D19" s="27">
        <f t="shared" si="15"/>
        <v>2507</v>
      </c>
      <c r="E19" s="27">
        <f t="shared" si="15"/>
        <v>486</v>
      </c>
      <c r="F19" s="27">
        <f t="shared" si="15"/>
        <v>37</v>
      </c>
      <c r="G19" s="27">
        <f>SUM(B19:F19)</f>
        <v>16884</v>
      </c>
      <c r="H19" s="28">
        <f>G19/G19</f>
        <v>1</v>
      </c>
      <c r="I19" s="27"/>
      <c r="J19" s="27">
        <f t="shared" ref="J19:O19" si="16">SUM(J9:J17)</f>
        <v>1505</v>
      </c>
      <c r="K19" s="27">
        <f t="shared" si="16"/>
        <v>521</v>
      </c>
      <c r="L19" s="27">
        <f t="shared" si="16"/>
        <v>99</v>
      </c>
      <c r="M19" s="27">
        <f t="shared" si="16"/>
        <v>811</v>
      </c>
      <c r="N19" s="27">
        <f t="shared" si="16"/>
        <v>3</v>
      </c>
      <c r="O19" s="27">
        <f t="shared" si="16"/>
        <v>371</v>
      </c>
      <c r="P19" s="27">
        <f>SUM(J19:O19)</f>
        <v>3310</v>
      </c>
      <c r="Q19" s="28">
        <f>P19/P19</f>
        <v>1</v>
      </c>
      <c r="R19" s="27"/>
      <c r="S19" s="27">
        <f t="shared" ref="S19:V19" si="17">B19+J19</f>
        <v>11659</v>
      </c>
      <c r="T19" s="27">
        <f t="shared" si="17"/>
        <v>4221</v>
      </c>
      <c r="U19" s="27">
        <f t="shared" si="17"/>
        <v>2606</v>
      </c>
      <c r="V19" s="27">
        <f t="shared" si="17"/>
        <v>1297</v>
      </c>
      <c r="W19" s="27">
        <f>N19</f>
        <v>3</v>
      </c>
      <c r="X19" s="27">
        <f>F19+O19</f>
        <v>408</v>
      </c>
      <c r="Y19" s="27">
        <f>SUM(S19:X19)</f>
        <v>20194</v>
      </c>
      <c r="Z19" s="28">
        <f>Y19/Y19</f>
        <v>1</v>
      </c>
    </row>
    <row r="20" ht="12.0" customHeight="1">
      <c r="A20" s="26" t="s">
        <v>12</v>
      </c>
      <c r="B20" s="28">
        <f>B19/G19</f>
        <v>0.601397773</v>
      </c>
      <c r="C20" s="28">
        <f>C19/G19</f>
        <v>0.2191423833</v>
      </c>
      <c r="D20" s="28">
        <f>D19/G19</f>
        <v>0.1484837716</v>
      </c>
      <c r="E20" s="28">
        <f>E19/G19</f>
        <v>0.02878464819</v>
      </c>
      <c r="F20" s="28">
        <f>F19/G19</f>
        <v>0.002191423833</v>
      </c>
      <c r="G20" s="28">
        <f>G19/G19</f>
        <v>1</v>
      </c>
      <c r="H20" s="28"/>
      <c r="I20" s="28"/>
      <c r="J20" s="28">
        <f>J19/P19</f>
        <v>0.4546827795</v>
      </c>
      <c r="K20" s="28">
        <f>K19/P19</f>
        <v>0.1574018127</v>
      </c>
      <c r="L20" s="28">
        <f>L19/P19</f>
        <v>0.02990936556</v>
      </c>
      <c r="M20" s="28">
        <f>M19/P19</f>
        <v>0.2450151057</v>
      </c>
      <c r="N20" s="28">
        <f>N19/P19</f>
        <v>0.0009063444109</v>
      </c>
      <c r="O20" s="28">
        <f>O19/P19</f>
        <v>0.1120845921</v>
      </c>
      <c r="P20" s="28">
        <f>P19/P19</f>
        <v>1</v>
      </c>
      <c r="Q20" s="28"/>
      <c r="R20" s="28"/>
      <c r="S20" s="28">
        <f>S19/Y19</f>
        <v>0.5773497078</v>
      </c>
      <c r="T20" s="28">
        <f>T19/Y19</f>
        <v>0.2090224819</v>
      </c>
      <c r="U20" s="28">
        <f>U19/Y19</f>
        <v>0.1290482321</v>
      </c>
      <c r="V20" s="28">
        <f>V19/Y19</f>
        <v>0.06422699812</v>
      </c>
      <c r="W20" s="28">
        <f>W19/Y19</f>
        <v>0.0001485589779</v>
      </c>
      <c r="X20" s="28">
        <f>X19/Y19</f>
        <v>0.020204021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G21" si="18">SUM(B10:B17)</f>
        <v>0</v>
      </c>
      <c r="C21" s="9">
        <f t="shared" si="18"/>
        <v>3687</v>
      </c>
      <c r="D21" s="9">
        <f t="shared" si="18"/>
        <v>2471</v>
      </c>
      <c r="E21" s="9">
        <f t="shared" si="18"/>
        <v>43</v>
      </c>
      <c r="F21" s="9">
        <f t="shared" si="18"/>
        <v>2</v>
      </c>
      <c r="G21" s="9">
        <f t="shared" si="18"/>
        <v>6203</v>
      </c>
      <c r="H21" s="9"/>
      <c r="I21" s="9"/>
      <c r="J21" s="9">
        <f t="shared" ref="J21:P21" si="19">SUM(J10:J17)</f>
        <v>0</v>
      </c>
      <c r="K21" s="9">
        <f t="shared" si="19"/>
        <v>485</v>
      </c>
      <c r="L21" s="9">
        <f t="shared" si="19"/>
        <v>52</v>
      </c>
      <c r="M21" s="9">
        <f t="shared" si="19"/>
        <v>12</v>
      </c>
      <c r="N21" s="9">
        <f t="shared" si="19"/>
        <v>0</v>
      </c>
      <c r="O21" s="9">
        <f t="shared" si="19"/>
        <v>82</v>
      </c>
      <c r="P21" s="9">
        <f t="shared" si="19"/>
        <v>631</v>
      </c>
      <c r="Q21" s="9"/>
      <c r="R21" s="9"/>
      <c r="S21" s="9">
        <f t="shared" ref="S21:Y21" si="20">SUM(S10:S17)</f>
        <v>0</v>
      </c>
      <c r="T21" s="9">
        <f t="shared" si="20"/>
        <v>4172</v>
      </c>
      <c r="U21" s="9">
        <f t="shared" si="20"/>
        <v>2523</v>
      </c>
      <c r="V21" s="9">
        <f t="shared" si="20"/>
        <v>55</v>
      </c>
      <c r="W21" s="9">
        <f t="shared" si="20"/>
        <v>0</v>
      </c>
      <c r="X21" s="9">
        <f t="shared" si="20"/>
        <v>84</v>
      </c>
      <c r="Y21" s="9">
        <f t="shared" si="20"/>
        <v>6834</v>
      </c>
      <c r="Z21" s="9"/>
    </row>
    <row r="22" ht="12.0" customHeight="1">
      <c r="A22" s="29" t="s">
        <v>22</v>
      </c>
      <c r="B22" s="22">
        <f t="shared" ref="B22:G22" si="21">B21/B19</f>
        <v>0</v>
      </c>
      <c r="C22" s="22">
        <f t="shared" si="21"/>
        <v>0.9964864865</v>
      </c>
      <c r="D22" s="22">
        <f t="shared" si="21"/>
        <v>0.9856402074</v>
      </c>
      <c r="E22" s="22">
        <f t="shared" si="21"/>
        <v>0.08847736626</v>
      </c>
      <c r="F22" s="22">
        <f t="shared" si="21"/>
        <v>0.05405405405</v>
      </c>
      <c r="G22" s="22">
        <f t="shared" si="21"/>
        <v>0.3673892443</v>
      </c>
      <c r="H22" s="22"/>
      <c r="I22" s="22"/>
      <c r="J22" s="22">
        <f t="shared" ref="J22:P22" si="22">J21/J19</f>
        <v>0</v>
      </c>
      <c r="K22" s="22">
        <f t="shared" si="22"/>
        <v>0.9309021113</v>
      </c>
      <c r="L22" s="22">
        <f t="shared" si="22"/>
        <v>0.5252525253</v>
      </c>
      <c r="M22" s="22">
        <f t="shared" si="22"/>
        <v>0.01479654747</v>
      </c>
      <c r="N22" s="22">
        <f t="shared" si="22"/>
        <v>0</v>
      </c>
      <c r="O22" s="22">
        <f t="shared" si="22"/>
        <v>0.2210242588</v>
      </c>
      <c r="P22" s="22">
        <f t="shared" si="22"/>
        <v>0.1906344411</v>
      </c>
      <c r="Q22" s="22"/>
      <c r="R22" s="22"/>
      <c r="S22" s="22">
        <f t="shared" ref="S22:Y22" si="23">S21/S19</f>
        <v>0</v>
      </c>
      <c r="T22" s="22">
        <f t="shared" si="23"/>
        <v>0.9883913765</v>
      </c>
      <c r="U22" s="22">
        <f t="shared" si="23"/>
        <v>0.9681504221</v>
      </c>
      <c r="V22" s="22">
        <f t="shared" si="23"/>
        <v>0.04240555127</v>
      </c>
      <c r="W22" s="22">
        <f t="shared" si="23"/>
        <v>0</v>
      </c>
      <c r="X22" s="22">
        <f t="shared" si="23"/>
        <v>0.2058823529</v>
      </c>
      <c r="Y22" s="22">
        <f t="shared" si="23"/>
        <v>0.3384173517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0.5943898114</v>
      </c>
      <c r="D23" s="32">
        <f>D21/G21</f>
        <v>0.3983556344</v>
      </c>
      <c r="E23" s="32">
        <f>E21/G21</f>
        <v>0.006932129615</v>
      </c>
      <c r="F23" s="32">
        <f>F21/G21</f>
        <v>0.0003224246332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0.7686212361</v>
      </c>
      <c r="L23" s="32">
        <f>L21/P21</f>
        <v>0.0824088748</v>
      </c>
      <c r="M23" s="32">
        <f>M21/P21</f>
        <v>0.01901743265</v>
      </c>
      <c r="N23" s="32">
        <f>N21/P21</f>
        <v>0</v>
      </c>
      <c r="O23" s="32">
        <f>O21/P21</f>
        <v>0.1299524564</v>
      </c>
      <c r="P23" s="32">
        <f>P21/P21</f>
        <v>1</v>
      </c>
      <c r="Q23" s="30"/>
      <c r="R23" s="32"/>
      <c r="S23" s="32">
        <f>S21/Y21</f>
        <v>0</v>
      </c>
      <c r="T23" s="32">
        <f>T21/Y21</f>
        <v>0.6104770266</v>
      </c>
      <c r="U23" s="32">
        <f>U21/Y21</f>
        <v>0.3691834943</v>
      </c>
      <c r="V23" s="32">
        <f>V21/Y21</f>
        <v>0.008047995318</v>
      </c>
      <c r="W23" s="32">
        <f>W21/Y21</f>
        <v>0</v>
      </c>
      <c r="X23" s="32">
        <f>X21/Y21</f>
        <v>0.01229148376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4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81" t="s">
        <v>137</v>
      </c>
      <c r="Q26" s="37"/>
      <c r="R26" s="37"/>
      <c r="S26" s="4"/>
    </row>
    <row r="27" ht="12.0" customHeight="1">
      <c r="A27" s="78" t="s">
        <v>138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84" t="s">
        <v>147</v>
      </c>
      <c r="B28" s="80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77" t="s">
        <v>135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9"/>
      <c r="R30" s="7"/>
      <c r="S30" s="4"/>
      <c r="T30" s="40"/>
      <c r="U30" s="22"/>
    </row>
    <row r="31" ht="12.0" customHeight="1">
      <c r="A31" s="9"/>
      <c r="B31" s="10" t="s">
        <v>144</v>
      </c>
      <c r="C31" s="11"/>
      <c r="D31" s="11"/>
      <c r="E31" s="11"/>
      <c r="F31" s="11"/>
      <c r="G31" s="11"/>
      <c r="H31" s="12"/>
      <c r="I31" s="9"/>
      <c r="J31" s="10" t="s">
        <v>145</v>
      </c>
      <c r="K31" s="11"/>
      <c r="L31" s="11"/>
      <c r="M31" s="11"/>
      <c r="N31" s="11"/>
      <c r="O31" s="11"/>
      <c r="P31" s="11"/>
      <c r="Q31" s="83"/>
      <c r="R31" s="9"/>
      <c r="S31" s="10" t="s">
        <v>146</v>
      </c>
      <c r="T31" s="11"/>
      <c r="U31" s="11"/>
      <c r="V31" s="11"/>
      <c r="W31" s="11"/>
      <c r="X31" s="11"/>
      <c r="Y31" s="11"/>
      <c r="Z31" s="14"/>
    </row>
    <row r="32" ht="24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2768880.0</v>
      </c>
      <c r="C34" s="9">
        <v>1935.0</v>
      </c>
      <c r="D34" s="9">
        <v>6475.0</v>
      </c>
      <c r="E34" s="9">
        <v>129570.0</v>
      </c>
      <c r="F34" s="9">
        <v>13865.0</v>
      </c>
      <c r="G34" s="9">
        <v>2920730.0</v>
      </c>
      <c r="H34" s="22">
        <f>G34/G44</f>
        <v>0.7058731124</v>
      </c>
      <c r="I34" s="42"/>
      <c r="J34" s="9">
        <v>1423055.0</v>
      </c>
      <c r="K34" s="9">
        <v>38365.0</v>
      </c>
      <c r="L34" s="9">
        <v>56740.0</v>
      </c>
      <c r="M34" s="9">
        <v>861100.0</v>
      </c>
      <c r="N34" s="9">
        <v>3445.0</v>
      </c>
      <c r="O34" s="9">
        <v>292755.0</v>
      </c>
      <c r="P34" s="9">
        <v>2675465.0</v>
      </c>
      <c r="Q34" s="22">
        <f>P34/P44</f>
        <v>0.820031968</v>
      </c>
      <c r="R34" s="42"/>
      <c r="S34" s="9">
        <f t="shared" ref="S34:V34" si="24">B34+J34</f>
        <v>4191935</v>
      </c>
      <c r="T34" s="9">
        <f t="shared" si="24"/>
        <v>40300</v>
      </c>
      <c r="U34" s="9">
        <f t="shared" si="24"/>
        <v>63215</v>
      </c>
      <c r="V34" s="9">
        <f t="shared" si="24"/>
        <v>990670</v>
      </c>
      <c r="W34" s="9">
        <f t="shared" ref="W34:W42" si="26">N34</f>
        <v>3445</v>
      </c>
      <c r="X34" s="9">
        <f t="shared" ref="X34:X42" si="27">F34+O34</f>
        <v>306620</v>
      </c>
      <c r="Y34" s="9">
        <f t="shared" ref="Y34:Y42" si="28">SUM(S34:X34)</f>
        <v>5596185</v>
      </c>
      <c r="Z34" s="22">
        <f>Y34/Y44</f>
        <v>0.7562013624</v>
      </c>
    </row>
    <row r="35" ht="12.0" customHeight="1">
      <c r="A35" s="19" t="s">
        <v>16</v>
      </c>
      <c r="B35" s="9">
        <v>0.0</v>
      </c>
      <c r="C35" s="9">
        <v>366315.0</v>
      </c>
      <c r="D35" s="9">
        <v>401265.0</v>
      </c>
      <c r="E35" s="9">
        <v>9135.0</v>
      </c>
      <c r="F35" s="9">
        <v>880.0</v>
      </c>
      <c r="G35" s="9">
        <v>777590.0</v>
      </c>
      <c r="H35" s="22">
        <f>G35/G44</f>
        <v>0.187925578</v>
      </c>
      <c r="I35" s="42"/>
      <c r="J35" s="9">
        <v>0.0</v>
      </c>
      <c r="K35" s="9">
        <v>108705.0</v>
      </c>
      <c r="L35" s="9">
        <v>37055.0</v>
      </c>
      <c r="M35" s="9">
        <v>7490.0</v>
      </c>
      <c r="N35" s="9">
        <v>0.0</v>
      </c>
      <c r="O35" s="9">
        <v>28615.0</v>
      </c>
      <c r="P35" s="9">
        <v>181865.0</v>
      </c>
      <c r="Q35" s="22">
        <f>P35/P44</f>
        <v>0.05574175475</v>
      </c>
      <c r="R35" s="42"/>
      <c r="S35" s="9">
        <f t="shared" ref="S35:V35" si="25">B35+J35</f>
        <v>0</v>
      </c>
      <c r="T35" s="9">
        <f t="shared" si="25"/>
        <v>475020</v>
      </c>
      <c r="U35" s="9">
        <f t="shared" si="25"/>
        <v>438320</v>
      </c>
      <c r="V35" s="9">
        <f t="shared" si="25"/>
        <v>16625</v>
      </c>
      <c r="W35" s="9">
        <f t="shared" si="26"/>
        <v>0</v>
      </c>
      <c r="X35" s="9">
        <f t="shared" si="27"/>
        <v>29495</v>
      </c>
      <c r="Y35" s="9">
        <f t="shared" si="28"/>
        <v>959460</v>
      </c>
      <c r="Z35" s="22">
        <f>Y35/Y44</f>
        <v>0.1296499239</v>
      </c>
    </row>
    <row r="36" ht="12.0" customHeight="1">
      <c r="A36" s="19" t="s">
        <v>17</v>
      </c>
      <c r="B36" s="9">
        <v>0.0</v>
      </c>
      <c r="C36" s="9">
        <v>409410.0</v>
      </c>
      <c r="D36" s="9">
        <v>0.0</v>
      </c>
      <c r="E36" s="9">
        <v>0.0</v>
      </c>
      <c r="F36" s="9">
        <v>0.0</v>
      </c>
      <c r="G36" s="9">
        <v>409410.0</v>
      </c>
      <c r="H36" s="22">
        <f>G36/G44</f>
        <v>0.09894495928</v>
      </c>
      <c r="I36" s="42"/>
      <c r="J36" s="9">
        <v>0.0</v>
      </c>
      <c r="K36" s="9">
        <v>311245.0</v>
      </c>
      <c r="L36" s="9">
        <v>0.0</v>
      </c>
      <c r="M36" s="9">
        <v>1280.0</v>
      </c>
      <c r="N36" s="9">
        <v>0.0</v>
      </c>
      <c r="O36" s="9">
        <v>3295.0</v>
      </c>
      <c r="P36" s="9">
        <v>315815.0</v>
      </c>
      <c r="Q36" s="22">
        <f>P36/P44</f>
        <v>0.09679752715</v>
      </c>
      <c r="R36" s="42"/>
      <c r="S36" s="9">
        <f t="shared" ref="S36:V36" si="29">B36+J36</f>
        <v>0</v>
      </c>
      <c r="T36" s="9">
        <f t="shared" si="29"/>
        <v>720655</v>
      </c>
      <c r="U36" s="9">
        <f t="shared" si="29"/>
        <v>0</v>
      </c>
      <c r="V36" s="9">
        <f t="shared" si="29"/>
        <v>1280</v>
      </c>
      <c r="W36" s="9">
        <f t="shared" si="26"/>
        <v>0</v>
      </c>
      <c r="X36" s="9">
        <f t="shared" si="27"/>
        <v>3295</v>
      </c>
      <c r="Y36" s="9">
        <f t="shared" si="28"/>
        <v>725230</v>
      </c>
      <c r="Z36" s="22">
        <f>Y36/Y44</f>
        <v>0.09799888925</v>
      </c>
    </row>
    <row r="37" ht="12.0" customHeight="1">
      <c r="A37" s="19" t="s">
        <v>18</v>
      </c>
      <c r="B37" s="9">
        <v>0.0</v>
      </c>
      <c r="C37" s="9">
        <v>410.0</v>
      </c>
      <c r="D37" s="9">
        <v>3985.0</v>
      </c>
      <c r="E37" s="9">
        <v>0.0</v>
      </c>
      <c r="F37" s="9">
        <v>0.0</v>
      </c>
      <c r="G37" s="9">
        <v>4395.0</v>
      </c>
      <c r="H37" s="22">
        <f>G37/G44</f>
        <v>0.001062170186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0">B37+J37</f>
        <v>0</v>
      </c>
      <c r="T37" s="9">
        <f t="shared" si="30"/>
        <v>410</v>
      </c>
      <c r="U37" s="9">
        <f t="shared" si="30"/>
        <v>3985</v>
      </c>
      <c r="V37" s="9">
        <f t="shared" si="30"/>
        <v>0</v>
      </c>
      <c r="W37" s="9">
        <f t="shared" si="26"/>
        <v>0</v>
      </c>
      <c r="X37" s="9">
        <f t="shared" si="27"/>
        <v>0</v>
      </c>
      <c r="Y37" s="9">
        <f t="shared" si="28"/>
        <v>4395</v>
      </c>
      <c r="Z37" s="22">
        <f>Y37/Y44</f>
        <v>0.0005938876194</v>
      </c>
    </row>
    <row r="38" ht="12.0" customHeight="1">
      <c r="A38" s="19" t="s">
        <v>63</v>
      </c>
      <c r="B38" s="9">
        <v>0.0</v>
      </c>
      <c r="C38" s="9">
        <v>7000.0</v>
      </c>
      <c r="D38" s="9">
        <v>5320.0</v>
      </c>
      <c r="E38" s="9">
        <v>210.0</v>
      </c>
      <c r="F38" s="9">
        <v>0.0</v>
      </c>
      <c r="G38" s="9">
        <v>12530.0</v>
      </c>
      <c r="H38" s="22">
        <f>G38/G44</f>
        <v>0.003028212159</v>
      </c>
      <c r="I38" s="42"/>
      <c r="J38" s="9">
        <v>0.0</v>
      </c>
      <c r="K38" s="9">
        <v>24065.0</v>
      </c>
      <c r="L38" s="9">
        <v>6370.0</v>
      </c>
      <c r="M38" s="9">
        <v>2600.0</v>
      </c>
      <c r="N38" s="9">
        <v>0.0</v>
      </c>
      <c r="O38" s="9">
        <v>31910.0</v>
      </c>
      <c r="P38" s="9">
        <v>64940.0</v>
      </c>
      <c r="Q38" s="22">
        <f>P38/P44</f>
        <v>0.01990415722</v>
      </c>
      <c r="R38" s="42"/>
      <c r="S38" s="9">
        <f t="shared" ref="S38:V38" si="31">B38+J38</f>
        <v>0</v>
      </c>
      <c r="T38" s="9">
        <f t="shared" si="31"/>
        <v>31065</v>
      </c>
      <c r="U38" s="9">
        <f t="shared" si="31"/>
        <v>11690</v>
      </c>
      <c r="V38" s="9">
        <f t="shared" si="31"/>
        <v>2810</v>
      </c>
      <c r="W38" s="9">
        <f t="shared" si="26"/>
        <v>0</v>
      </c>
      <c r="X38" s="9">
        <f t="shared" si="27"/>
        <v>31910</v>
      </c>
      <c r="Y38" s="9">
        <f t="shared" si="28"/>
        <v>77475</v>
      </c>
      <c r="Z38" s="22">
        <f>Y38/Y44</f>
        <v>0.01046904285</v>
      </c>
    </row>
    <row r="39" ht="12.0" customHeight="1">
      <c r="A39" s="19" t="s">
        <v>19</v>
      </c>
      <c r="B39" s="9">
        <v>0.0</v>
      </c>
      <c r="C39" s="9">
        <v>9500.0</v>
      </c>
      <c r="D39" s="9">
        <v>0.0</v>
      </c>
      <c r="E39" s="9">
        <v>0.0</v>
      </c>
      <c r="F39" s="9">
        <v>0.0</v>
      </c>
      <c r="G39" s="9">
        <v>9500.0</v>
      </c>
      <c r="H39" s="22">
        <f>G39/G44</f>
        <v>0.002295931006</v>
      </c>
      <c r="I39" s="42"/>
      <c r="J39" s="9">
        <v>0.0</v>
      </c>
      <c r="K39" s="9">
        <v>6995.0</v>
      </c>
      <c r="L39" s="9">
        <v>0.0</v>
      </c>
      <c r="M39" s="9">
        <v>0.0</v>
      </c>
      <c r="N39" s="9">
        <v>0.0</v>
      </c>
      <c r="O39" s="9">
        <v>0.0</v>
      </c>
      <c r="P39" s="9">
        <v>6995.0</v>
      </c>
      <c r="Q39" s="22">
        <f>P39/P44</f>
        <v>0.002143972587</v>
      </c>
      <c r="R39" s="42"/>
      <c r="S39" s="9">
        <f t="shared" ref="S39:V39" si="32">B39+J39</f>
        <v>0</v>
      </c>
      <c r="T39" s="9">
        <f t="shared" si="32"/>
        <v>16495</v>
      </c>
      <c r="U39" s="9">
        <f t="shared" si="32"/>
        <v>0</v>
      </c>
      <c r="V39" s="9">
        <f t="shared" si="32"/>
        <v>0</v>
      </c>
      <c r="W39" s="9">
        <f t="shared" si="26"/>
        <v>0</v>
      </c>
      <c r="X39" s="9">
        <f t="shared" si="27"/>
        <v>0</v>
      </c>
      <c r="Y39" s="9">
        <f t="shared" si="28"/>
        <v>16495</v>
      </c>
      <c r="Z39" s="22">
        <f>Y39/Y44</f>
        <v>0.002228936583</v>
      </c>
    </row>
    <row r="40" ht="12.0" customHeight="1">
      <c r="A40" s="19" t="s">
        <v>64</v>
      </c>
      <c r="B40" s="9">
        <v>0.0</v>
      </c>
      <c r="C40" s="9">
        <v>2080.0</v>
      </c>
      <c r="D40" s="9">
        <v>0.0</v>
      </c>
      <c r="E40" s="9">
        <v>0.0</v>
      </c>
      <c r="F40" s="9">
        <v>0.0</v>
      </c>
      <c r="G40" s="9">
        <v>2080.0</v>
      </c>
      <c r="H40" s="22">
        <f>G40/G44</f>
        <v>0.0005026880519</v>
      </c>
      <c r="I40" s="42"/>
      <c r="J40" s="9">
        <v>0.0</v>
      </c>
      <c r="K40" s="9">
        <v>2500.0</v>
      </c>
      <c r="L40" s="9">
        <v>0.0</v>
      </c>
      <c r="M40" s="9">
        <v>0.0</v>
      </c>
      <c r="N40" s="9">
        <v>0.0</v>
      </c>
      <c r="O40" s="9">
        <v>0.0</v>
      </c>
      <c r="P40" s="9">
        <v>2500.0</v>
      </c>
      <c r="Q40" s="22">
        <f>P40/P44</f>
        <v>0.0007662518179</v>
      </c>
      <c r="R40" s="42"/>
      <c r="S40" s="9">
        <f t="shared" ref="S40:V40" si="33">B40+J40</f>
        <v>0</v>
      </c>
      <c r="T40" s="9">
        <f t="shared" si="33"/>
        <v>4580</v>
      </c>
      <c r="U40" s="9">
        <f t="shared" si="33"/>
        <v>0</v>
      </c>
      <c r="V40" s="9">
        <f t="shared" si="33"/>
        <v>0</v>
      </c>
      <c r="W40" s="9">
        <f t="shared" si="26"/>
        <v>0</v>
      </c>
      <c r="X40" s="9">
        <f t="shared" si="27"/>
        <v>0</v>
      </c>
      <c r="Y40" s="9">
        <f t="shared" si="28"/>
        <v>4580</v>
      </c>
      <c r="Z40" s="22">
        <f>Y40/Y44</f>
        <v>0.0006188863019</v>
      </c>
    </row>
    <row r="41" ht="12.0" customHeight="1">
      <c r="A41" s="19" t="s">
        <v>65</v>
      </c>
      <c r="B41" s="9">
        <v>0.0</v>
      </c>
      <c r="C41" s="9">
        <v>1000.0</v>
      </c>
      <c r="D41" s="9">
        <v>0.0</v>
      </c>
      <c r="E41" s="9">
        <v>0.0</v>
      </c>
      <c r="F41" s="9">
        <v>0.0</v>
      </c>
      <c r="G41" s="9">
        <v>1000.0</v>
      </c>
      <c r="H41" s="22">
        <f>G41/G44</f>
        <v>0.000241676948</v>
      </c>
      <c r="I41" s="42"/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>
        <v>690.0</v>
      </c>
      <c r="P41" s="9">
        <v>690.0</v>
      </c>
      <c r="Q41" s="22">
        <f>P41/P44</f>
        <v>0.0002114855017</v>
      </c>
      <c r="R41" s="42"/>
      <c r="S41" s="9">
        <f t="shared" ref="S41:V41" si="34">B41+J41</f>
        <v>0</v>
      </c>
      <c r="T41" s="9">
        <f t="shared" si="34"/>
        <v>1000</v>
      </c>
      <c r="U41" s="9">
        <f t="shared" si="34"/>
        <v>0</v>
      </c>
      <c r="V41" s="9">
        <f t="shared" si="34"/>
        <v>0</v>
      </c>
      <c r="W41" s="9">
        <f t="shared" si="26"/>
        <v>0</v>
      </c>
      <c r="X41" s="9">
        <f t="shared" si="27"/>
        <v>690</v>
      </c>
      <c r="Y41" s="9">
        <f t="shared" si="28"/>
        <v>1690</v>
      </c>
      <c r="Z41" s="22">
        <f>Y41/Y44</f>
        <v>0.0002283663429</v>
      </c>
    </row>
    <row r="42" ht="12.0" customHeight="1">
      <c r="A42" s="19" t="s">
        <v>66</v>
      </c>
      <c r="B42" s="9">
        <v>0.0</v>
      </c>
      <c r="C42" s="9">
        <v>520.0</v>
      </c>
      <c r="D42" s="9">
        <v>0.0</v>
      </c>
      <c r="E42" s="9">
        <v>0.0</v>
      </c>
      <c r="F42" s="9">
        <v>0.0</v>
      </c>
      <c r="G42" s="9">
        <v>520.0</v>
      </c>
      <c r="H42" s="22">
        <f>G42/G44</f>
        <v>0.000125672013</v>
      </c>
      <c r="I42" s="42"/>
      <c r="J42" s="9">
        <v>0.0</v>
      </c>
      <c r="K42" s="9">
        <v>285.0</v>
      </c>
      <c r="L42" s="9">
        <v>0.0</v>
      </c>
      <c r="M42" s="9">
        <v>0.0</v>
      </c>
      <c r="N42" s="9">
        <v>0.0</v>
      </c>
      <c r="O42" s="9">
        <v>14080.0</v>
      </c>
      <c r="P42" s="9">
        <v>14365.0</v>
      </c>
      <c r="Q42" s="22">
        <f>P42/P44</f>
        <v>0.004402882946</v>
      </c>
      <c r="R42" s="42"/>
      <c r="S42" s="9">
        <f t="shared" ref="S42:V42" si="35">B42+J42</f>
        <v>0</v>
      </c>
      <c r="T42" s="9">
        <f t="shared" si="35"/>
        <v>805</v>
      </c>
      <c r="U42" s="9">
        <f t="shared" si="35"/>
        <v>0</v>
      </c>
      <c r="V42" s="9">
        <f t="shared" si="35"/>
        <v>0</v>
      </c>
      <c r="W42" s="9">
        <f t="shared" si="26"/>
        <v>0</v>
      </c>
      <c r="X42" s="9">
        <f t="shared" si="27"/>
        <v>14080</v>
      </c>
      <c r="Y42" s="9">
        <f t="shared" si="28"/>
        <v>14885</v>
      </c>
      <c r="Z42" s="22">
        <f>Y42/Y44</f>
        <v>0.002011380481</v>
      </c>
    </row>
    <row r="43" ht="12.0" customHeight="1">
      <c r="A43" s="19"/>
      <c r="B43" s="9"/>
      <c r="C43" s="9"/>
      <c r="D43" s="9"/>
      <c r="E43" s="9"/>
      <c r="F43" s="9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2768880.0</v>
      </c>
      <c r="C44" s="27">
        <v>798170.0</v>
      </c>
      <c r="D44" s="27">
        <v>417045.0</v>
      </c>
      <c r="E44" s="27">
        <v>138915.0</v>
      </c>
      <c r="F44" s="27">
        <v>14745.0</v>
      </c>
      <c r="G44" s="27">
        <v>4137755.0</v>
      </c>
      <c r="H44" s="28">
        <f>G44/G44</f>
        <v>1</v>
      </c>
      <c r="I44" s="27"/>
      <c r="J44" s="27">
        <v>1423055.0</v>
      </c>
      <c r="K44" s="27">
        <v>492160.0</v>
      </c>
      <c r="L44" s="27">
        <v>100165.0</v>
      </c>
      <c r="M44" s="27">
        <v>872470.0</v>
      </c>
      <c r="N44" s="27">
        <v>3445.0</v>
      </c>
      <c r="O44" s="27">
        <v>371340.0</v>
      </c>
      <c r="P44" s="27">
        <v>3262635.0</v>
      </c>
      <c r="Q44" s="28">
        <f>P44/P44</f>
        <v>1</v>
      </c>
      <c r="R44" s="27"/>
      <c r="S44" s="27">
        <f t="shared" ref="S44:V44" si="36">B44+J44</f>
        <v>4191935</v>
      </c>
      <c r="T44" s="27">
        <f t="shared" si="36"/>
        <v>1290330</v>
      </c>
      <c r="U44" s="27">
        <f t="shared" si="36"/>
        <v>517210</v>
      </c>
      <c r="V44" s="27">
        <f t="shared" si="36"/>
        <v>1011385</v>
      </c>
      <c r="W44" s="27">
        <f>N44</f>
        <v>3445</v>
      </c>
      <c r="X44" s="27">
        <f>F44+O44</f>
        <v>386085</v>
      </c>
      <c r="Y44" s="27">
        <f>SUM(S44:X44)</f>
        <v>7400390</v>
      </c>
      <c r="Z44" s="28">
        <f>Y44/Y44</f>
        <v>1</v>
      </c>
    </row>
    <row r="45" ht="12.0" customHeight="1">
      <c r="A45" s="26" t="s">
        <v>12</v>
      </c>
      <c r="B45" s="28">
        <f>B44/G44</f>
        <v>0.6691744678</v>
      </c>
      <c r="C45" s="28">
        <f>C44/G44</f>
        <v>0.1928992896</v>
      </c>
      <c r="D45" s="28">
        <f>D44/G44</f>
        <v>0.1007901628</v>
      </c>
      <c r="E45" s="28">
        <f>E44/G44</f>
        <v>0.03357255323</v>
      </c>
      <c r="F45" s="28">
        <f>F44/G44</f>
        <v>0.003563526598</v>
      </c>
      <c r="G45" s="28">
        <f>G44/G44</f>
        <v>1</v>
      </c>
      <c r="H45" s="28"/>
      <c r="I45" s="28"/>
      <c r="J45" s="28">
        <f>J44/P44</f>
        <v>0.4361673923</v>
      </c>
      <c r="K45" s="28">
        <f>K44/P44</f>
        <v>0.1508473979</v>
      </c>
      <c r="L45" s="28">
        <f>L44/P44</f>
        <v>0.03070064534</v>
      </c>
      <c r="M45" s="28">
        <f>M44/P44</f>
        <v>0.2674126894</v>
      </c>
      <c r="N45" s="28">
        <f>N44/P44</f>
        <v>0.001055895005</v>
      </c>
      <c r="O45" s="28">
        <f>O44/P44</f>
        <v>0.11381598</v>
      </c>
      <c r="P45" s="28">
        <f>P44/P44</f>
        <v>1</v>
      </c>
      <c r="Q45" s="28"/>
      <c r="R45" s="28"/>
      <c r="S45" s="28">
        <f>S44/Y44</f>
        <v>0.5664478494</v>
      </c>
      <c r="T45" s="28">
        <f>T44/Y44</f>
        <v>0.1743597297</v>
      </c>
      <c r="U45" s="28">
        <f>U44/Y44</f>
        <v>0.06988955987</v>
      </c>
      <c r="V45" s="28">
        <f>V44/Y44</f>
        <v>0.136666446</v>
      </c>
      <c r="W45" s="28">
        <f>W44/Y44</f>
        <v>0.0004655160066</v>
      </c>
      <c r="X45" s="28">
        <f>X44/Y44</f>
        <v>0.0521708991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G46" si="37">SUM(B35:B42)</f>
        <v>0</v>
      </c>
      <c r="C46" s="9">
        <f t="shared" si="37"/>
        <v>796235</v>
      </c>
      <c r="D46" s="9">
        <f t="shared" si="37"/>
        <v>410570</v>
      </c>
      <c r="E46" s="9">
        <f t="shared" si="37"/>
        <v>9345</v>
      </c>
      <c r="F46" s="9">
        <f t="shared" si="37"/>
        <v>880</v>
      </c>
      <c r="G46" s="9">
        <f t="shared" si="37"/>
        <v>1217025</v>
      </c>
      <c r="H46" s="9"/>
      <c r="I46" s="9"/>
      <c r="J46" s="9">
        <f t="shared" ref="J46:P46" si="38">SUM(J35:J42)</f>
        <v>0</v>
      </c>
      <c r="K46" s="9">
        <f t="shared" si="38"/>
        <v>453795</v>
      </c>
      <c r="L46" s="9">
        <f t="shared" si="38"/>
        <v>43425</v>
      </c>
      <c r="M46" s="9">
        <f t="shared" si="38"/>
        <v>11370</v>
      </c>
      <c r="N46" s="9">
        <f t="shared" si="38"/>
        <v>0</v>
      </c>
      <c r="O46" s="9">
        <f t="shared" si="38"/>
        <v>78590</v>
      </c>
      <c r="P46" s="9">
        <f t="shared" si="38"/>
        <v>587170</v>
      </c>
      <c r="Q46" s="9"/>
      <c r="R46" s="9"/>
      <c r="S46" s="9">
        <f t="shared" ref="S46:Y46" si="39">SUM(S35:S42)</f>
        <v>0</v>
      </c>
      <c r="T46" s="9">
        <f t="shared" si="39"/>
        <v>1250030</v>
      </c>
      <c r="U46" s="9">
        <f t="shared" si="39"/>
        <v>453995</v>
      </c>
      <c r="V46" s="9">
        <f t="shared" si="39"/>
        <v>20715</v>
      </c>
      <c r="W46" s="9">
        <f t="shared" si="39"/>
        <v>0</v>
      </c>
      <c r="X46" s="9">
        <f t="shared" si="39"/>
        <v>79470</v>
      </c>
      <c r="Y46" s="9">
        <f t="shared" si="39"/>
        <v>1804210</v>
      </c>
      <c r="Z46" s="9"/>
    </row>
    <row r="47" ht="12.0" customHeight="1">
      <c r="A47" s="29" t="s">
        <v>22</v>
      </c>
      <c r="B47" s="22">
        <f t="shared" ref="B47:G47" si="40">B46/B44</f>
        <v>0</v>
      </c>
      <c r="C47" s="22">
        <f t="shared" si="40"/>
        <v>0.9975757044</v>
      </c>
      <c r="D47" s="22">
        <f t="shared" si="40"/>
        <v>0.9844740975</v>
      </c>
      <c r="E47" s="22">
        <f t="shared" si="40"/>
        <v>0.06727135299</v>
      </c>
      <c r="F47" s="22">
        <f t="shared" si="40"/>
        <v>0.05968124788</v>
      </c>
      <c r="G47" s="22">
        <f t="shared" si="40"/>
        <v>0.2941268876</v>
      </c>
      <c r="H47" s="22"/>
      <c r="I47" s="22"/>
      <c r="J47" s="22">
        <f t="shared" ref="J47:P47" si="41">J46/J44</f>
        <v>0</v>
      </c>
      <c r="K47" s="22">
        <f t="shared" si="41"/>
        <v>0.9220477081</v>
      </c>
      <c r="L47" s="22">
        <f t="shared" si="41"/>
        <v>0.4335346678</v>
      </c>
      <c r="M47" s="22">
        <f t="shared" si="41"/>
        <v>0.01303196672</v>
      </c>
      <c r="N47" s="22">
        <f t="shared" si="41"/>
        <v>0</v>
      </c>
      <c r="O47" s="22">
        <f t="shared" si="41"/>
        <v>0.2116389293</v>
      </c>
      <c r="P47" s="22">
        <f t="shared" si="41"/>
        <v>0.179968032</v>
      </c>
      <c r="Q47" s="22"/>
      <c r="R47" s="22"/>
      <c r="S47" s="22">
        <f t="shared" ref="S47:Y47" si="42">S46/S44</f>
        <v>0</v>
      </c>
      <c r="T47" s="22">
        <f t="shared" si="42"/>
        <v>0.9687676796</v>
      </c>
      <c r="U47" s="22">
        <f t="shared" si="42"/>
        <v>0.8777769185</v>
      </c>
      <c r="V47" s="22">
        <f t="shared" si="42"/>
        <v>0.02048181454</v>
      </c>
      <c r="W47" s="22">
        <f t="shared" si="42"/>
        <v>0</v>
      </c>
      <c r="X47" s="22">
        <f t="shared" si="42"/>
        <v>0.2058355025</v>
      </c>
      <c r="Y47" s="22">
        <f t="shared" si="42"/>
        <v>0.2437993133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0.6542470368</v>
      </c>
      <c r="D48" s="32">
        <f>D46/G46</f>
        <v>0.3373554364</v>
      </c>
      <c r="E48" s="32">
        <f>E46/G46</f>
        <v>0.007678560424</v>
      </c>
      <c r="F48" s="32">
        <f>F46/G46</f>
        <v>0.0007230747109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0.7728511334</v>
      </c>
      <c r="L48" s="32">
        <f>L46/P46</f>
        <v>0.0739564351</v>
      </c>
      <c r="M48" s="32">
        <f>M46/P46</f>
        <v>0.01936406833</v>
      </c>
      <c r="N48" s="32">
        <f>N46/P46</f>
        <v>0</v>
      </c>
      <c r="O48" s="32">
        <f>O46/P46</f>
        <v>0.133845394</v>
      </c>
      <c r="P48" s="32">
        <f>P46/P46</f>
        <v>1</v>
      </c>
      <c r="Q48" s="30"/>
      <c r="R48" s="32"/>
      <c r="S48" s="32">
        <f>S46/Y46</f>
        <v>0</v>
      </c>
      <c r="T48" s="32">
        <f>T46/Y46</f>
        <v>0.6928406339</v>
      </c>
      <c r="U48" s="32">
        <f>U46/Y46</f>
        <v>0.2516309077</v>
      </c>
      <c r="V48" s="32">
        <f>V46/Y46</f>
        <v>0.01148147943</v>
      </c>
      <c r="W48" s="32">
        <f>W46/Y46</f>
        <v>0</v>
      </c>
      <c r="X48" s="32">
        <f>X46/Y46</f>
        <v>0.04404697901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4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</row>
    <row r="53" ht="24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/>
      <c r="G53" s="16" t="s">
        <v>11</v>
      </c>
      <c r="H53" s="17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G55" si="43">B34/B9</f>
        <v>272.6885956</v>
      </c>
      <c r="C55" s="9">
        <f t="shared" si="43"/>
        <v>148.8461538</v>
      </c>
      <c r="D55" s="9">
        <f t="shared" si="43"/>
        <v>179.8611111</v>
      </c>
      <c r="E55" s="9">
        <f t="shared" si="43"/>
        <v>292.48307</v>
      </c>
      <c r="F55" s="9">
        <f t="shared" si="43"/>
        <v>396.1428571</v>
      </c>
      <c r="G55" s="9">
        <f t="shared" si="43"/>
        <v>273.4509877</v>
      </c>
      <c r="H55" s="9"/>
      <c r="I55" s="9"/>
      <c r="J55" s="9">
        <f t="shared" ref="J55:P55" si="44">J34/J9</f>
        <v>945.551495</v>
      </c>
      <c r="K55" s="9">
        <f t="shared" si="44"/>
        <v>1065.694444</v>
      </c>
      <c r="L55" s="9">
        <f t="shared" si="44"/>
        <v>1207.234043</v>
      </c>
      <c r="M55" s="9">
        <f t="shared" si="44"/>
        <v>1077.722153</v>
      </c>
      <c r="N55" s="9">
        <f t="shared" si="44"/>
        <v>1148.333333</v>
      </c>
      <c r="O55" s="9">
        <f t="shared" si="44"/>
        <v>1012.99308</v>
      </c>
      <c r="P55" s="9">
        <f t="shared" si="44"/>
        <v>998.6804778</v>
      </c>
      <c r="Q55" s="9"/>
      <c r="R55" s="9"/>
      <c r="S55" s="9">
        <f t="shared" ref="S55:Y55" si="45">S34/S9</f>
        <v>359.5449867</v>
      </c>
      <c r="T55" s="9">
        <f t="shared" si="45"/>
        <v>822.4489796</v>
      </c>
      <c r="U55" s="9">
        <f t="shared" si="45"/>
        <v>761.626506</v>
      </c>
      <c r="V55" s="9">
        <f t="shared" si="45"/>
        <v>797.6409018</v>
      </c>
      <c r="W55" s="9">
        <f t="shared" si="45"/>
        <v>1148.333333</v>
      </c>
      <c r="X55" s="9">
        <f t="shared" si="45"/>
        <v>946.3580247</v>
      </c>
      <c r="Y55" s="9">
        <f t="shared" si="45"/>
        <v>418.8761228</v>
      </c>
      <c r="Z55" s="3"/>
    </row>
    <row r="56" ht="12.0" customHeight="1">
      <c r="A56" s="19" t="s">
        <v>16</v>
      </c>
      <c r="B56" s="9"/>
      <c r="C56" s="9">
        <f t="shared" ref="C56:G56" si="46">C35/C10</f>
        <v>188.9195462</v>
      </c>
      <c r="D56" s="9">
        <f t="shared" si="46"/>
        <v>166.0177906</v>
      </c>
      <c r="E56" s="9">
        <f t="shared" si="46"/>
        <v>217.5</v>
      </c>
      <c r="F56" s="9">
        <f t="shared" si="46"/>
        <v>440</v>
      </c>
      <c r="G56" s="9">
        <f t="shared" si="46"/>
        <v>176.725</v>
      </c>
      <c r="H56" s="9"/>
      <c r="I56" s="9"/>
      <c r="J56" s="9"/>
      <c r="K56" s="9">
        <f t="shared" ref="K56:M56" si="47">K35/K10</f>
        <v>905.875</v>
      </c>
      <c r="L56" s="9">
        <f t="shared" si="47"/>
        <v>805.5434783</v>
      </c>
      <c r="M56" s="9">
        <f t="shared" si="47"/>
        <v>936.25</v>
      </c>
      <c r="N56" s="9"/>
      <c r="O56" s="9">
        <f t="shared" ref="O56:P56" si="48">O35/O10</f>
        <v>923.0645161</v>
      </c>
      <c r="P56" s="9">
        <f t="shared" si="48"/>
        <v>887.1463415</v>
      </c>
      <c r="Q56" s="9"/>
      <c r="R56" s="9"/>
      <c r="S56" s="9"/>
      <c r="T56" s="9">
        <f t="shared" ref="T56:V56" si="49">T35/T10</f>
        <v>230.7042254</v>
      </c>
      <c r="U56" s="9">
        <f t="shared" si="49"/>
        <v>177.9618352</v>
      </c>
      <c r="V56" s="9">
        <f t="shared" si="49"/>
        <v>332.5</v>
      </c>
      <c r="W56" s="9"/>
      <c r="X56" s="9">
        <f t="shared" ref="X56:Y56" si="50">X35/X10</f>
        <v>893.7878788</v>
      </c>
      <c r="Y56" s="9">
        <f t="shared" si="50"/>
        <v>208.3517915</v>
      </c>
      <c r="Z56" s="3"/>
    </row>
    <row r="57" ht="12.0" customHeight="1">
      <c r="A57" s="19" t="s">
        <v>17</v>
      </c>
      <c r="B57" s="9"/>
      <c r="C57" s="9">
        <f t="shared" ref="C57:C63" si="53">C36/C11</f>
        <v>244.7160789</v>
      </c>
      <c r="D57" s="9"/>
      <c r="E57" s="9"/>
      <c r="F57" s="9"/>
      <c r="G57" s="9">
        <f t="shared" ref="G57:G63" si="54">G36/G11</f>
        <v>244.7160789</v>
      </c>
      <c r="H57" s="9"/>
      <c r="I57" s="9"/>
      <c r="J57" s="9"/>
      <c r="K57" s="9">
        <f>K36/K11</f>
        <v>963.6068111</v>
      </c>
      <c r="L57" s="9"/>
      <c r="M57" s="9">
        <f>M36/M11</f>
        <v>1280</v>
      </c>
      <c r="N57" s="9"/>
      <c r="O57" s="9">
        <f t="shared" ref="O57:P57" si="51">O36/O11</f>
        <v>823.75</v>
      </c>
      <c r="P57" s="9">
        <f t="shared" si="51"/>
        <v>962.8506098</v>
      </c>
      <c r="Q57" s="9"/>
      <c r="R57" s="9"/>
      <c r="S57" s="9"/>
      <c r="T57" s="9">
        <f t="shared" ref="T57:T61" si="55">T36/T11</f>
        <v>361.0495992</v>
      </c>
      <c r="U57" s="9"/>
      <c r="V57" s="9">
        <f>V36/V11</f>
        <v>1280</v>
      </c>
      <c r="W57" s="9"/>
      <c r="X57" s="9">
        <f t="shared" ref="X57:Y57" si="52">X36/X11</f>
        <v>823.75</v>
      </c>
      <c r="Y57" s="9">
        <f t="shared" si="52"/>
        <v>362.4337831</v>
      </c>
      <c r="Z57" s="3"/>
    </row>
    <row r="58" ht="12.0" customHeight="1">
      <c r="A58" s="19" t="s">
        <v>18</v>
      </c>
      <c r="B58" s="9"/>
      <c r="C58" s="9">
        <f t="shared" si="53"/>
        <v>205</v>
      </c>
      <c r="D58" s="9">
        <f t="shared" ref="D58:D59" si="56">D37/D12</f>
        <v>166.0416667</v>
      </c>
      <c r="E58" s="9"/>
      <c r="F58" s="9"/>
      <c r="G58" s="9">
        <f t="shared" si="54"/>
        <v>169.0384615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55"/>
        <v>205</v>
      </c>
      <c r="U58" s="9">
        <f t="shared" ref="U58:U59" si="59">U37/U12</f>
        <v>166.0416667</v>
      </c>
      <c r="V58" s="9"/>
      <c r="W58" s="9"/>
      <c r="X58" s="9"/>
      <c r="Y58" s="9">
        <f>Y37/Y12</f>
        <v>169.0384615</v>
      </c>
      <c r="Z58" s="3"/>
    </row>
    <row r="59" ht="12.0" customHeight="1">
      <c r="A59" s="19" t="s">
        <v>63</v>
      </c>
      <c r="B59" s="9"/>
      <c r="C59" s="9">
        <f t="shared" si="53"/>
        <v>212.1212121</v>
      </c>
      <c r="D59" s="9">
        <f t="shared" si="56"/>
        <v>177.3333333</v>
      </c>
      <c r="E59" s="9">
        <f>E38/E13</f>
        <v>210</v>
      </c>
      <c r="F59" s="9"/>
      <c r="G59" s="9">
        <f t="shared" si="54"/>
        <v>195.78125</v>
      </c>
      <c r="H59" s="9"/>
      <c r="I59" s="9"/>
      <c r="J59" s="9"/>
      <c r="K59" s="9">
        <f t="shared" ref="K59:M59" si="57">K38/K13</f>
        <v>925.5769231</v>
      </c>
      <c r="L59" s="9">
        <f t="shared" si="57"/>
        <v>1061.666667</v>
      </c>
      <c r="M59" s="9">
        <f t="shared" si="57"/>
        <v>866.6666667</v>
      </c>
      <c r="N59" s="9"/>
      <c r="O59" s="9">
        <f t="shared" ref="O59:P59" si="58">O38/O13</f>
        <v>1029.354839</v>
      </c>
      <c r="P59" s="9">
        <f t="shared" si="58"/>
        <v>983.9393939</v>
      </c>
      <c r="Q59" s="9"/>
      <c r="R59" s="9"/>
      <c r="S59" s="9"/>
      <c r="T59" s="9">
        <f t="shared" si="55"/>
        <v>526.5254237</v>
      </c>
      <c r="U59" s="9">
        <f t="shared" si="59"/>
        <v>324.7222222</v>
      </c>
      <c r="V59" s="9">
        <f>V38/V13</f>
        <v>702.5</v>
      </c>
      <c r="W59" s="9"/>
      <c r="X59" s="9">
        <f t="shared" ref="X59:Y59" si="60">X38/X13</f>
        <v>1029.354839</v>
      </c>
      <c r="Y59" s="9">
        <f t="shared" si="60"/>
        <v>595.9615385</v>
      </c>
      <c r="Z59" s="3"/>
    </row>
    <row r="60" ht="12.0" customHeight="1">
      <c r="A60" s="19" t="s">
        <v>19</v>
      </c>
      <c r="B60" s="9"/>
      <c r="C60" s="9">
        <f t="shared" si="53"/>
        <v>327.5862069</v>
      </c>
      <c r="D60" s="9"/>
      <c r="E60" s="9"/>
      <c r="F60" s="9"/>
      <c r="G60" s="9">
        <f t="shared" si="54"/>
        <v>327.5862069</v>
      </c>
      <c r="H60" s="9"/>
      <c r="I60" s="9"/>
      <c r="J60" s="9"/>
      <c r="K60" s="9">
        <f t="shared" ref="K60:K61" si="61">K39/K14</f>
        <v>699.5</v>
      </c>
      <c r="L60" s="9"/>
      <c r="M60" s="9"/>
      <c r="N60" s="9"/>
      <c r="O60" s="9"/>
      <c r="P60" s="9">
        <f t="shared" ref="P60:P62" si="62">P39/P14</f>
        <v>699.5</v>
      </c>
      <c r="Q60" s="9"/>
      <c r="R60" s="9"/>
      <c r="S60" s="9"/>
      <c r="T60" s="9">
        <f t="shared" si="55"/>
        <v>422.9487179</v>
      </c>
      <c r="U60" s="9"/>
      <c r="V60" s="9"/>
      <c r="W60" s="9"/>
      <c r="X60" s="9"/>
      <c r="Y60" s="9">
        <f t="shared" ref="Y60:Y61" si="63">Y39/Y14</f>
        <v>422.9487179</v>
      </c>
      <c r="Z60" s="3"/>
    </row>
    <row r="61" ht="12.0" customHeight="1">
      <c r="A61" s="19" t="s">
        <v>64</v>
      </c>
      <c r="B61" s="9"/>
      <c r="C61" s="9">
        <f t="shared" si="53"/>
        <v>346.6666667</v>
      </c>
      <c r="D61" s="9"/>
      <c r="E61" s="9"/>
      <c r="F61" s="9"/>
      <c r="G61" s="9">
        <f t="shared" si="54"/>
        <v>346.6666667</v>
      </c>
      <c r="H61" s="9"/>
      <c r="I61" s="9"/>
      <c r="J61" s="9"/>
      <c r="K61" s="9">
        <f t="shared" si="61"/>
        <v>500</v>
      </c>
      <c r="L61" s="9"/>
      <c r="M61" s="9"/>
      <c r="N61" s="9"/>
      <c r="O61" s="9"/>
      <c r="P61" s="9">
        <f t="shared" si="62"/>
        <v>500</v>
      </c>
      <c r="Q61" s="9"/>
      <c r="R61" s="9"/>
      <c r="S61" s="9"/>
      <c r="T61" s="9">
        <f t="shared" si="55"/>
        <v>416.3636364</v>
      </c>
      <c r="U61" s="9"/>
      <c r="V61" s="9"/>
      <c r="W61" s="9"/>
      <c r="X61" s="9"/>
      <c r="Y61" s="9">
        <f t="shared" si="63"/>
        <v>416.3636364</v>
      </c>
      <c r="Z61" s="3"/>
    </row>
    <row r="62" ht="12.0" customHeight="1">
      <c r="A62" s="19" t="s">
        <v>65</v>
      </c>
      <c r="B62" s="9"/>
      <c r="C62" s="9">
        <f t="shared" si="53"/>
        <v>333.3333333</v>
      </c>
      <c r="D62" s="9"/>
      <c r="E62" s="9"/>
      <c r="F62" s="9"/>
      <c r="G62" s="9">
        <f t="shared" si="54"/>
        <v>333.3333333</v>
      </c>
      <c r="H62" s="9"/>
      <c r="I62" s="9"/>
      <c r="J62" s="9"/>
      <c r="K62" s="9"/>
      <c r="L62" s="9"/>
      <c r="M62" s="9"/>
      <c r="N62" s="9"/>
      <c r="O62" s="9"/>
      <c r="P62" s="9">
        <f t="shared" si="62"/>
        <v>690</v>
      </c>
      <c r="Q62" s="9"/>
      <c r="R62" s="9"/>
      <c r="S62" s="9"/>
      <c r="T62" s="9"/>
      <c r="U62" s="9"/>
      <c r="V62" s="9"/>
      <c r="W62" s="9"/>
      <c r="X62" s="9">
        <f t="shared" ref="X62:Y62" si="64">X41/X16</f>
        <v>690</v>
      </c>
      <c r="Y62" s="9">
        <f t="shared" si="64"/>
        <v>422.5</v>
      </c>
      <c r="Z62" s="3"/>
    </row>
    <row r="63" ht="12.0" customHeight="1">
      <c r="A63" s="19" t="s">
        <v>66</v>
      </c>
      <c r="B63" s="9"/>
      <c r="C63" s="9">
        <f t="shared" si="53"/>
        <v>260</v>
      </c>
      <c r="D63" s="9"/>
      <c r="E63" s="9"/>
      <c r="F63" s="9"/>
      <c r="G63" s="9">
        <f t="shared" si="54"/>
        <v>260</v>
      </c>
      <c r="H63" s="9"/>
      <c r="I63" s="9"/>
      <c r="J63" s="9"/>
      <c r="K63" s="9">
        <f>K42/K17</f>
        <v>285</v>
      </c>
      <c r="L63" s="9"/>
      <c r="M63" s="9"/>
      <c r="N63" s="9"/>
      <c r="O63" s="9">
        <f t="shared" ref="O63:P63" si="65">O42/O17</f>
        <v>938.6666667</v>
      </c>
      <c r="P63" s="9">
        <f t="shared" si="65"/>
        <v>897.8125</v>
      </c>
      <c r="Q63" s="9"/>
      <c r="R63" s="9"/>
      <c r="S63" s="9"/>
      <c r="T63" s="9">
        <f>T42/T17</f>
        <v>268.3333333</v>
      </c>
      <c r="U63" s="9"/>
      <c r="V63" s="9"/>
      <c r="W63" s="9"/>
      <c r="X63" s="9">
        <f t="shared" ref="X63:Y63" si="66">X42/X17</f>
        <v>938.6666667</v>
      </c>
      <c r="Y63" s="9">
        <f t="shared" si="66"/>
        <v>826.9444444</v>
      </c>
      <c r="Z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G65" si="67">B44/B19</f>
        <v>272.6885956</v>
      </c>
      <c r="C65" s="27">
        <f t="shared" si="67"/>
        <v>215.7216216</v>
      </c>
      <c r="D65" s="27">
        <f t="shared" si="67"/>
        <v>166.3522138</v>
      </c>
      <c r="E65" s="27">
        <f t="shared" si="67"/>
        <v>285.8333333</v>
      </c>
      <c r="F65" s="27">
        <f t="shared" si="67"/>
        <v>398.5135135</v>
      </c>
      <c r="G65" s="27">
        <f t="shared" si="67"/>
        <v>245.0695925</v>
      </c>
      <c r="H65" s="27"/>
      <c r="I65" s="27"/>
      <c r="J65" s="27">
        <f t="shared" ref="J65:P65" si="68">J44/J19</f>
        <v>945.551495</v>
      </c>
      <c r="K65" s="27">
        <f t="shared" si="68"/>
        <v>944.6449136</v>
      </c>
      <c r="L65" s="27">
        <f t="shared" si="68"/>
        <v>1011.767677</v>
      </c>
      <c r="M65" s="27">
        <f t="shared" si="68"/>
        <v>1075.795314</v>
      </c>
      <c r="N65" s="27">
        <f t="shared" si="68"/>
        <v>1148.333333</v>
      </c>
      <c r="O65" s="27">
        <f t="shared" si="68"/>
        <v>1000.916442</v>
      </c>
      <c r="P65" s="27">
        <f t="shared" si="68"/>
        <v>985.6903323</v>
      </c>
      <c r="Q65" s="27"/>
      <c r="R65" s="27"/>
      <c r="S65" s="27">
        <f t="shared" ref="S65:Y65" si="69">S44/S19</f>
        <v>359.5449867</v>
      </c>
      <c r="T65" s="27">
        <f t="shared" si="69"/>
        <v>305.6929638</v>
      </c>
      <c r="U65" s="27">
        <f t="shared" si="69"/>
        <v>198.4689179</v>
      </c>
      <c r="V65" s="27">
        <f t="shared" si="69"/>
        <v>779.7879722</v>
      </c>
      <c r="W65" s="27">
        <f t="shared" si="69"/>
        <v>1148.333333</v>
      </c>
      <c r="X65" s="27">
        <f t="shared" si="69"/>
        <v>946.2867647</v>
      </c>
      <c r="Y65" s="27">
        <f t="shared" si="69"/>
        <v>366.4647915</v>
      </c>
    </row>
    <row r="66" ht="12.0" customHeight="1">
      <c r="A66" s="29" t="s">
        <v>21</v>
      </c>
      <c r="B66" s="27"/>
      <c r="C66" s="27">
        <f t="shared" ref="C66:G66" si="70">C46/C21</f>
        <v>215.957418</v>
      </c>
      <c r="D66" s="27">
        <f t="shared" si="70"/>
        <v>166.1554027</v>
      </c>
      <c r="E66" s="27">
        <f t="shared" si="70"/>
        <v>217.3255814</v>
      </c>
      <c r="F66" s="27">
        <f t="shared" si="70"/>
        <v>440</v>
      </c>
      <c r="G66" s="27">
        <f t="shared" si="70"/>
        <v>196.1994196</v>
      </c>
      <c r="H66" s="27"/>
      <c r="I66" s="27"/>
      <c r="J66" s="27"/>
      <c r="K66" s="27">
        <f t="shared" ref="K66:M66" si="71">K46/K21</f>
        <v>935.6597938</v>
      </c>
      <c r="L66" s="27">
        <f t="shared" si="71"/>
        <v>835.0961538</v>
      </c>
      <c r="M66" s="27">
        <f t="shared" si="71"/>
        <v>947.5</v>
      </c>
      <c r="N66" s="27"/>
      <c r="O66" s="27">
        <f t="shared" ref="O66:P66" si="72">O46/O21</f>
        <v>958.4146341</v>
      </c>
      <c r="P66" s="27">
        <f t="shared" si="72"/>
        <v>930.5388273</v>
      </c>
      <c r="Q66" s="27"/>
      <c r="R66" s="27"/>
      <c r="S66" s="27"/>
      <c r="T66" s="27">
        <f t="shared" ref="T66:V66" si="73">T46/T21</f>
        <v>299.6236817</v>
      </c>
      <c r="U66" s="27">
        <f t="shared" si="73"/>
        <v>179.9425287</v>
      </c>
      <c r="V66" s="27">
        <f t="shared" si="73"/>
        <v>376.6363636</v>
      </c>
      <c r="W66" s="27"/>
      <c r="X66" s="27">
        <f t="shared" ref="X66:Y66" si="74">X46/X21</f>
        <v>946.0714286</v>
      </c>
      <c r="Y66" s="27">
        <f t="shared" si="74"/>
        <v>264.0049751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Q68" s="86"/>
      <c r="S68" s="22"/>
      <c r="T68" s="22"/>
      <c r="U68" s="22"/>
      <c r="V68" s="22"/>
      <c r="W68" s="22"/>
      <c r="X68" s="22"/>
      <c r="Y68" s="22"/>
      <c r="Z68" s="22"/>
    </row>
    <row r="69" ht="12.0" customHeight="1">
      <c r="A69" s="9" t="s">
        <v>122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R69" s="9"/>
      <c r="S69" s="30"/>
      <c r="T69" s="30"/>
      <c r="U69" s="30"/>
      <c r="V69" s="30"/>
      <c r="W69" s="30"/>
      <c r="X69" s="30"/>
      <c r="Y69" s="30"/>
      <c r="Z69" s="30"/>
    </row>
    <row r="70" ht="12.0" customHeight="1">
      <c r="A70" s="9" t="s">
        <v>148</v>
      </c>
      <c r="B70" s="33"/>
      <c r="C70" s="33"/>
      <c r="D70" s="33"/>
      <c r="E70" s="3"/>
      <c r="F70" s="3"/>
      <c r="G70" s="9"/>
      <c r="H70" s="9"/>
      <c r="I70" s="9"/>
      <c r="J70" s="9"/>
      <c r="K70" s="9"/>
      <c r="L70" s="9"/>
      <c r="R70" s="9"/>
      <c r="S70" s="4"/>
    </row>
    <row r="71" ht="12.0" customHeight="1">
      <c r="A71" s="9" t="s">
        <v>140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R71" s="9"/>
      <c r="S71" s="4"/>
    </row>
    <row r="72" ht="12.0" customHeight="1">
      <c r="A72" s="9" t="s">
        <v>149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R72" s="9"/>
      <c r="S72" s="4"/>
    </row>
    <row r="73" ht="12.0" customHeight="1">
      <c r="A73" s="9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3"/>
      <c r="R73" s="51"/>
      <c r="S73" s="4"/>
    </row>
    <row r="74" ht="12.0" customHeight="1">
      <c r="A74" s="87" t="s">
        <v>150</v>
      </c>
      <c r="S74" s="4"/>
    </row>
    <row r="75" ht="12.0" customHeight="1">
      <c r="A75" s="52" t="s">
        <v>33</v>
      </c>
      <c r="B75" s="53" t="s">
        <v>151</v>
      </c>
      <c r="S75" s="4"/>
    </row>
    <row r="76" ht="12.0" customHeight="1">
      <c r="A76" s="88" t="s">
        <v>152</v>
      </c>
      <c r="B76" s="53" t="s">
        <v>153</v>
      </c>
      <c r="S76" s="4"/>
    </row>
    <row r="77" ht="12.0" customHeight="1">
      <c r="A77" s="52"/>
      <c r="S77" s="4"/>
    </row>
    <row r="78" ht="12.0" customHeight="1">
      <c r="G78" s="54" t="s">
        <v>39</v>
      </c>
      <c r="H78" s="55">
        <f>G21-'2010'!G21</f>
        <v>-13</v>
      </c>
      <c r="S78" s="4"/>
    </row>
    <row r="79" ht="12.0" customHeight="1">
      <c r="D79" s="37"/>
      <c r="G79" s="54" t="s">
        <v>40</v>
      </c>
      <c r="H79" s="55">
        <f>G9-'2010'!G9</f>
        <v>-74</v>
      </c>
      <c r="S79" s="4"/>
    </row>
    <row r="80" ht="12.0" customHeight="1">
      <c r="G80" s="56" t="s">
        <v>41</v>
      </c>
      <c r="H80" s="57">
        <f>H78-H79</f>
        <v>61</v>
      </c>
      <c r="S80" s="4"/>
    </row>
    <row r="81" ht="12.0" customHeight="1">
      <c r="G81" s="54" t="s">
        <v>42</v>
      </c>
      <c r="H81" s="55">
        <f>P21-'2010'!P21</f>
        <v>15</v>
      </c>
      <c r="S81" s="4"/>
    </row>
    <row r="82" ht="12.0" customHeight="1">
      <c r="G82" s="54" t="s">
        <v>43</v>
      </c>
      <c r="H82" s="58">
        <f>P9-'2010'!P9</f>
        <v>-38</v>
      </c>
      <c r="S82" s="4"/>
    </row>
    <row r="83" ht="12.0" customHeight="1">
      <c r="G83" s="56" t="s">
        <v>44</v>
      </c>
      <c r="H83" s="59">
        <f>H81-H82</f>
        <v>53</v>
      </c>
      <c r="S83" s="4"/>
    </row>
    <row r="84" ht="12.0" customHeight="1">
      <c r="G84" s="54" t="s">
        <v>45</v>
      </c>
      <c r="H84" s="55">
        <f>G46-'2010'!G46</f>
        <v>10475</v>
      </c>
      <c r="S84" s="4"/>
    </row>
    <row r="85" ht="12.0" customHeight="1">
      <c r="G85" s="54" t="s">
        <v>46</v>
      </c>
      <c r="H85" s="55">
        <f>G34-'2010'!G34</f>
        <v>33560</v>
      </c>
      <c r="S85" s="4"/>
    </row>
    <row r="86" ht="12.0" customHeight="1">
      <c r="G86" s="56" t="s">
        <v>47</v>
      </c>
      <c r="H86" s="57">
        <f>H84-H85</f>
        <v>-23085</v>
      </c>
      <c r="S86" s="4"/>
    </row>
    <row r="87" ht="12.0" customHeight="1">
      <c r="G87" s="54" t="s">
        <v>48</v>
      </c>
      <c r="H87" s="55">
        <f>P46-'2010'!P46</f>
        <v>22050</v>
      </c>
      <c r="S87" s="4"/>
    </row>
    <row r="88" ht="12.0" customHeight="1">
      <c r="G88" s="54" t="s">
        <v>49</v>
      </c>
      <c r="H88" s="55">
        <f>P34-'2010'!P34</f>
        <v>-11555</v>
      </c>
      <c r="S88" s="4"/>
    </row>
    <row r="89" ht="12.0" customHeight="1">
      <c r="G89" s="56" t="s">
        <v>50</v>
      </c>
      <c r="H89" s="57">
        <f>H87-H88</f>
        <v>33605</v>
      </c>
      <c r="S89" s="4"/>
    </row>
    <row r="90" ht="12.0" customHeight="1">
      <c r="S90" s="4"/>
    </row>
    <row r="91" ht="12.0" customHeight="1">
      <c r="S91" s="4"/>
    </row>
    <row r="92" ht="12.0" customHeight="1">
      <c r="S92" s="4"/>
    </row>
    <row r="93" ht="12.0" customHeight="1">
      <c r="S93" s="4"/>
    </row>
    <row r="94" ht="12.0" customHeight="1">
      <c r="S94" s="4"/>
    </row>
    <row r="95" ht="12.0" customHeight="1">
      <c r="S95" s="4"/>
    </row>
    <row r="96" ht="12.0" customHeight="1">
      <c r="S96" s="4"/>
    </row>
    <row r="97" ht="12.0" customHeight="1">
      <c r="S97" s="4"/>
    </row>
    <row r="98" ht="12.0" customHeight="1">
      <c r="S98" s="4"/>
    </row>
    <row r="99" ht="12.0" customHeight="1">
      <c r="S99" s="4"/>
    </row>
    <row r="100" ht="12.0" customHeight="1">
      <c r="S100" s="4"/>
    </row>
    <row r="101" ht="12.0" customHeight="1">
      <c r="S101" s="4"/>
    </row>
    <row r="102" ht="12.0" customHeight="1">
      <c r="S102" s="4"/>
    </row>
    <row r="103" ht="12.0" customHeight="1">
      <c r="S103" s="4"/>
    </row>
    <row r="104" ht="12.0" customHeight="1">
      <c r="S104" s="4"/>
    </row>
    <row r="105" ht="12.0" customHeight="1">
      <c r="S105" s="4"/>
    </row>
    <row r="106" ht="12.0" customHeight="1">
      <c r="S106" s="4"/>
    </row>
    <row r="107" ht="12.0" customHeight="1">
      <c r="S107" s="4"/>
    </row>
    <row r="108" ht="12.0" customHeight="1">
      <c r="S108" s="4"/>
    </row>
    <row r="109" ht="12.0" customHeight="1">
      <c r="S109" s="4"/>
    </row>
    <row r="110" ht="12.0" customHeight="1">
      <c r="S110" s="4"/>
    </row>
    <row r="111" ht="12.0" customHeight="1">
      <c r="S111" s="4"/>
    </row>
    <row r="112" ht="12.0" customHeight="1">
      <c r="S112" s="4"/>
    </row>
    <row r="113" ht="12.0" customHeight="1">
      <c r="S113" s="4"/>
    </row>
    <row r="114" ht="12.0" customHeight="1">
      <c r="S114" s="4"/>
    </row>
    <row r="115" ht="12.0" customHeight="1">
      <c r="S115" s="4"/>
    </row>
    <row r="116" ht="12.0" customHeight="1">
      <c r="S116" s="4"/>
    </row>
    <row r="117" ht="12.0" customHeight="1">
      <c r="S117" s="4"/>
    </row>
    <row r="118" ht="12.0" customHeight="1">
      <c r="S118" s="4"/>
    </row>
    <row r="119" ht="12.0" customHeight="1">
      <c r="S119" s="4"/>
    </row>
    <row r="120" ht="12.0" customHeight="1">
      <c r="S120" s="4"/>
    </row>
    <row r="121" ht="12.0" customHeight="1">
      <c r="S121" s="4"/>
    </row>
    <row r="122" ht="12.0" customHeight="1">
      <c r="S122" s="4"/>
    </row>
    <row r="123" ht="12.0" customHeight="1">
      <c r="S123" s="4"/>
    </row>
    <row r="124" ht="12.0" customHeight="1">
      <c r="S124" s="4"/>
    </row>
    <row r="125" ht="12.0" customHeight="1">
      <c r="S125" s="4"/>
    </row>
    <row r="126" ht="12.0" customHeight="1">
      <c r="S126" s="4"/>
    </row>
    <row r="127" ht="12.0" customHeight="1">
      <c r="S127" s="4"/>
    </row>
    <row r="128" ht="12.0" customHeight="1">
      <c r="S128" s="4"/>
    </row>
    <row r="129" ht="12.0" customHeight="1">
      <c r="S129" s="4"/>
    </row>
    <row r="130" ht="12.0" customHeight="1">
      <c r="S130" s="4"/>
    </row>
    <row r="131" ht="12.0" customHeight="1">
      <c r="S131" s="4"/>
    </row>
    <row r="132" ht="12.0" customHeight="1">
      <c r="S132" s="4"/>
    </row>
    <row r="133" ht="12.0" customHeight="1">
      <c r="S133" s="4"/>
    </row>
    <row r="134" ht="12.0" customHeight="1">
      <c r="S134" s="4"/>
    </row>
    <row r="135" ht="12.0" customHeight="1">
      <c r="S135" s="4"/>
    </row>
    <row r="136" ht="12.0" customHeight="1">
      <c r="S136" s="4"/>
    </row>
    <row r="137" ht="12.0" customHeight="1">
      <c r="S137" s="4"/>
    </row>
    <row r="138" ht="12.0" customHeight="1">
      <c r="S138" s="4"/>
    </row>
    <row r="139" ht="12.0" customHeight="1">
      <c r="S139" s="4"/>
    </row>
    <row r="140" ht="12.0" customHeight="1">
      <c r="S140" s="4"/>
    </row>
    <row r="141" ht="12.0" customHeight="1">
      <c r="S141" s="4"/>
    </row>
    <row r="142" ht="12.0" customHeight="1">
      <c r="S142" s="4"/>
    </row>
    <row r="143" ht="12.0" customHeight="1">
      <c r="S143" s="4"/>
    </row>
    <row r="144" ht="12.0" customHeight="1">
      <c r="S144" s="4"/>
    </row>
    <row r="145" ht="12.0" customHeight="1">
      <c r="S145" s="4"/>
    </row>
    <row r="146" ht="12.0" customHeight="1">
      <c r="S146" s="4"/>
    </row>
    <row r="147" ht="12.0" customHeight="1">
      <c r="S147" s="4"/>
    </row>
    <row r="148" ht="12.0" customHeight="1">
      <c r="S148" s="4"/>
    </row>
    <row r="149" ht="12.0" customHeight="1">
      <c r="S149" s="4"/>
    </row>
    <row r="150" ht="12.0" customHeight="1">
      <c r="S150" s="4"/>
    </row>
    <row r="151" ht="12.0" customHeight="1">
      <c r="S151" s="4"/>
    </row>
    <row r="152" ht="12.0" customHeight="1">
      <c r="S152" s="4"/>
    </row>
    <row r="153" ht="12.0" customHeight="1">
      <c r="S153" s="4"/>
    </row>
    <row r="154" ht="12.0" customHeight="1">
      <c r="S154" s="4"/>
    </row>
    <row r="155" ht="12.0" customHeight="1">
      <c r="S155" s="4"/>
    </row>
    <row r="156" ht="12.0" customHeight="1">
      <c r="S156" s="4"/>
    </row>
    <row r="157" ht="12.0" customHeight="1">
      <c r="S157" s="4"/>
    </row>
    <row r="158" ht="12.0" customHeight="1">
      <c r="S158" s="4"/>
    </row>
    <row r="159" ht="12.0" customHeight="1">
      <c r="S159" s="4"/>
    </row>
    <row r="160" ht="12.0" customHeight="1">
      <c r="S160" s="4"/>
    </row>
    <row r="161" ht="12.0" customHeight="1">
      <c r="S161" s="4"/>
    </row>
    <row r="162" ht="12.0" customHeight="1">
      <c r="S162" s="4"/>
    </row>
    <row r="163" ht="12.0" customHeight="1">
      <c r="S163" s="4"/>
    </row>
    <row r="164" ht="12.0" customHeight="1">
      <c r="S164" s="4"/>
    </row>
    <row r="165" ht="12.0" customHeight="1">
      <c r="S165" s="4"/>
    </row>
    <row r="166" ht="12.0" customHeight="1">
      <c r="S166" s="4"/>
    </row>
    <row r="167" ht="12.0" customHeight="1">
      <c r="S167" s="4"/>
    </row>
    <row r="168" ht="12.0" customHeight="1">
      <c r="S168" s="4"/>
    </row>
    <row r="169" ht="12.0" customHeight="1">
      <c r="S169" s="4"/>
    </row>
    <row r="170" ht="12.0" customHeight="1">
      <c r="S170" s="4"/>
    </row>
    <row r="171" ht="12.0" customHeight="1">
      <c r="S171" s="4"/>
    </row>
    <row r="172" ht="12.0" customHeight="1">
      <c r="S172" s="4"/>
    </row>
    <row r="173" ht="12.0" customHeight="1">
      <c r="S173" s="4"/>
    </row>
    <row r="174" ht="12.0" customHeight="1">
      <c r="S174" s="4"/>
    </row>
    <row r="175" ht="12.0" customHeight="1">
      <c r="S175" s="4"/>
    </row>
    <row r="176" ht="12.0" customHeight="1">
      <c r="S176" s="4"/>
    </row>
    <row r="177" ht="12.0" customHeight="1">
      <c r="S177" s="4"/>
    </row>
    <row r="178" ht="12.0" customHeight="1">
      <c r="S178" s="4"/>
    </row>
    <row r="179" ht="12.0" customHeight="1">
      <c r="S179" s="4"/>
    </row>
    <row r="180" ht="12.0" customHeight="1">
      <c r="S180" s="4"/>
    </row>
    <row r="181" ht="12.0" customHeight="1">
      <c r="S181" s="4"/>
    </row>
    <row r="182" ht="12.0" customHeight="1">
      <c r="S182" s="4"/>
    </row>
    <row r="183" ht="12.0" customHeight="1">
      <c r="S183" s="4"/>
    </row>
    <row r="184" ht="12.0" customHeight="1">
      <c r="S184" s="4"/>
    </row>
    <row r="185" ht="12.0" customHeight="1">
      <c r="S185" s="4"/>
    </row>
    <row r="186" ht="12.0" customHeight="1">
      <c r="S186" s="4"/>
    </row>
    <row r="187" ht="12.0" customHeight="1">
      <c r="S187" s="4"/>
    </row>
    <row r="188" ht="12.0" customHeight="1">
      <c r="S188" s="4"/>
    </row>
    <row r="189" ht="12.0" customHeight="1">
      <c r="S189" s="4"/>
    </row>
    <row r="190" ht="12.0" customHeight="1">
      <c r="S190" s="4"/>
    </row>
    <row r="191" ht="12.0" customHeight="1">
      <c r="S191" s="4"/>
    </row>
    <row r="192" ht="12.0" customHeight="1">
      <c r="S192" s="4"/>
    </row>
    <row r="193" ht="12.0" customHeight="1">
      <c r="S193" s="4"/>
    </row>
    <row r="194" ht="12.0" customHeight="1">
      <c r="S194" s="4"/>
    </row>
    <row r="195" ht="12.0" customHeight="1">
      <c r="S195" s="4"/>
    </row>
    <row r="196" ht="12.0" customHeight="1">
      <c r="S196" s="4"/>
    </row>
    <row r="197" ht="12.0" customHeight="1">
      <c r="S197" s="4"/>
    </row>
    <row r="198" ht="12.0" customHeight="1">
      <c r="S198" s="4"/>
    </row>
    <row r="199" ht="12.0" customHeight="1">
      <c r="S199" s="4"/>
    </row>
    <row r="200" ht="12.0" customHeight="1">
      <c r="S200" s="4"/>
    </row>
    <row r="201" ht="12.0" customHeight="1">
      <c r="S201" s="4"/>
    </row>
    <row r="202" ht="12.0" customHeight="1">
      <c r="S202" s="4"/>
    </row>
    <row r="203" ht="12.0" customHeight="1">
      <c r="S203" s="4"/>
    </row>
    <row r="204" ht="12.0" customHeight="1">
      <c r="S204" s="4"/>
    </row>
    <row r="205" ht="12.0" customHeight="1">
      <c r="S205" s="4"/>
    </row>
    <row r="206" ht="12.0" customHeight="1">
      <c r="S206" s="4"/>
    </row>
    <row r="207" ht="12.0" customHeight="1">
      <c r="S207" s="4"/>
    </row>
    <row r="208" ht="12.0" customHeight="1">
      <c r="S208" s="4"/>
    </row>
    <row r="209" ht="12.0" customHeight="1">
      <c r="S209" s="4"/>
    </row>
    <row r="210" ht="12.0" customHeight="1">
      <c r="S210" s="4"/>
    </row>
    <row r="211" ht="12.0" customHeight="1">
      <c r="S211" s="4"/>
    </row>
    <row r="212" ht="12.0" customHeight="1">
      <c r="S212" s="4"/>
    </row>
    <row r="213" ht="12.0" customHeight="1">
      <c r="S213" s="4"/>
    </row>
    <row r="214" ht="12.0" customHeight="1">
      <c r="S214" s="4"/>
    </row>
    <row r="215" ht="12.0" customHeight="1">
      <c r="S215" s="4"/>
    </row>
    <row r="216" ht="12.0" customHeight="1">
      <c r="S216" s="4"/>
    </row>
    <row r="217" ht="12.0" customHeight="1">
      <c r="S217" s="4"/>
    </row>
    <row r="218" ht="12.0" customHeight="1">
      <c r="S218" s="4"/>
    </row>
    <row r="219" ht="12.0" customHeight="1">
      <c r="S219" s="4"/>
    </row>
    <row r="220" ht="12.0" customHeight="1">
      <c r="S220" s="4"/>
    </row>
    <row r="221" ht="12.0" customHeight="1">
      <c r="S221" s="4"/>
    </row>
    <row r="222" ht="12.0" customHeight="1">
      <c r="S222" s="4"/>
    </row>
    <row r="223" ht="12.0" customHeight="1">
      <c r="S223" s="4"/>
    </row>
    <row r="224" ht="12.0" customHeight="1">
      <c r="S224" s="4"/>
    </row>
    <row r="225" ht="12.0" customHeight="1">
      <c r="S225" s="4"/>
    </row>
    <row r="226" ht="12.0" customHeight="1">
      <c r="S226" s="4"/>
    </row>
    <row r="227" ht="12.0" customHeight="1">
      <c r="S227" s="4"/>
    </row>
    <row r="228" ht="12.0" customHeight="1">
      <c r="S228" s="4"/>
    </row>
    <row r="229" ht="12.0" customHeight="1">
      <c r="S229" s="4"/>
    </row>
    <row r="230" ht="12.0" customHeight="1">
      <c r="S230" s="4"/>
    </row>
    <row r="231" ht="12.0" customHeight="1">
      <c r="S231" s="4"/>
    </row>
    <row r="232" ht="12.0" customHeight="1">
      <c r="S232" s="4"/>
    </row>
    <row r="233" ht="12.0" customHeight="1">
      <c r="S233" s="4"/>
    </row>
    <row r="234" ht="12.0" customHeight="1">
      <c r="S234" s="4"/>
    </row>
    <row r="235" ht="12.0" customHeight="1">
      <c r="S235" s="4"/>
    </row>
    <row r="236" ht="12.0" customHeight="1">
      <c r="S236" s="4"/>
    </row>
    <row r="237" ht="12.0" customHeight="1">
      <c r="S237" s="4"/>
    </row>
    <row r="238" ht="12.0" customHeight="1">
      <c r="S238" s="4"/>
    </row>
    <row r="239" ht="12.0" customHeight="1">
      <c r="S239" s="4"/>
    </row>
    <row r="240" ht="12.0" customHeight="1">
      <c r="S240" s="4"/>
    </row>
    <row r="241" ht="12.0" customHeight="1">
      <c r="S241" s="4"/>
    </row>
    <row r="242" ht="12.0" customHeight="1">
      <c r="S242" s="4"/>
    </row>
    <row r="243" ht="12.0" customHeight="1">
      <c r="S243" s="4"/>
    </row>
    <row r="244" ht="12.0" customHeight="1">
      <c r="S244" s="4"/>
    </row>
    <row r="245" ht="12.0" customHeight="1">
      <c r="S245" s="4"/>
    </row>
    <row r="246" ht="12.0" customHeight="1">
      <c r="S246" s="4"/>
    </row>
    <row r="247" ht="12.0" customHeight="1">
      <c r="S247" s="4"/>
    </row>
    <row r="248" ht="12.0" customHeight="1">
      <c r="S248" s="4"/>
    </row>
    <row r="249" ht="12.0" customHeight="1">
      <c r="S249" s="4"/>
    </row>
    <row r="250" ht="12.0" customHeight="1">
      <c r="S250" s="4"/>
    </row>
    <row r="251" ht="12.0" customHeight="1">
      <c r="S251" s="4"/>
    </row>
    <row r="252" ht="12.0" customHeight="1">
      <c r="S252" s="4"/>
    </row>
    <row r="253" ht="12.0" customHeight="1">
      <c r="S253" s="4"/>
    </row>
    <row r="254" ht="12.0" customHeight="1">
      <c r="S254" s="4"/>
    </row>
    <row r="255" ht="12.0" customHeight="1">
      <c r="S255" s="4"/>
    </row>
    <row r="256" ht="12.0" customHeight="1">
      <c r="S256" s="4"/>
    </row>
    <row r="257" ht="12.0" customHeight="1">
      <c r="S257" s="4"/>
    </row>
    <row r="258" ht="12.0" customHeight="1">
      <c r="S258" s="4"/>
    </row>
    <row r="259" ht="12.0" customHeight="1">
      <c r="S259" s="4"/>
    </row>
    <row r="260" ht="12.0" customHeight="1">
      <c r="S260" s="4"/>
    </row>
    <row r="261" ht="12.0" customHeight="1">
      <c r="S261" s="4"/>
    </row>
    <row r="262" ht="12.0" customHeight="1">
      <c r="S262" s="4"/>
    </row>
    <row r="263" ht="12.0" customHeight="1">
      <c r="S263" s="4"/>
    </row>
    <row r="264" ht="12.0" customHeight="1">
      <c r="S264" s="4"/>
    </row>
    <row r="265" ht="12.0" customHeight="1">
      <c r="S265" s="4"/>
    </row>
    <row r="266" ht="12.0" customHeight="1">
      <c r="S266" s="4"/>
    </row>
    <row r="267" ht="12.0" customHeight="1">
      <c r="S267" s="4"/>
    </row>
    <row r="268" ht="12.0" customHeight="1">
      <c r="S268" s="4"/>
    </row>
    <row r="269" ht="12.0" customHeight="1">
      <c r="S269" s="4"/>
    </row>
    <row r="270" ht="12.0" customHeight="1">
      <c r="S270" s="4"/>
    </row>
    <row r="271" ht="12.0" customHeight="1">
      <c r="S271" s="4"/>
    </row>
    <row r="272" ht="12.0" customHeight="1">
      <c r="S272" s="4"/>
    </row>
    <row r="273" ht="12.0" customHeight="1">
      <c r="S273" s="4"/>
    </row>
    <row r="274" ht="12.0" customHeight="1">
      <c r="S274" s="4"/>
    </row>
    <row r="275" ht="12.0" customHeight="1">
      <c r="S275" s="4"/>
    </row>
    <row r="276" ht="12.0" customHeight="1">
      <c r="S276" s="4"/>
    </row>
    <row r="277" ht="12.0" customHeight="1">
      <c r="S277" s="4"/>
    </row>
    <row r="278" ht="12.0" customHeight="1">
      <c r="S278" s="4"/>
    </row>
    <row r="279" ht="12.0" customHeight="1">
      <c r="S279" s="4"/>
    </row>
    <row r="280" ht="12.0" customHeight="1">
      <c r="S280" s="4"/>
    </row>
    <row r="281" ht="12.0" customHeight="1">
      <c r="S281" s="4"/>
    </row>
    <row r="282" ht="12.0" customHeight="1">
      <c r="S282" s="4"/>
    </row>
    <row r="283" ht="12.0" customHeight="1">
      <c r="S283" s="4"/>
    </row>
    <row r="284" ht="12.0" customHeight="1">
      <c r="S284" s="4"/>
    </row>
    <row r="285" ht="12.0" customHeight="1">
      <c r="S285" s="4"/>
    </row>
    <row r="286" ht="12.0" customHeight="1">
      <c r="S286" s="4"/>
    </row>
    <row r="287" ht="12.0" customHeight="1">
      <c r="S287" s="4"/>
    </row>
    <row r="288" ht="12.0" customHeight="1">
      <c r="S288" s="4"/>
    </row>
    <row r="289" ht="12.0" customHeight="1">
      <c r="S289" s="4"/>
    </row>
    <row r="290" ht="12.0" customHeight="1">
      <c r="S290" s="4"/>
    </row>
    <row r="291" ht="12.0" customHeight="1">
      <c r="S291" s="4"/>
    </row>
    <row r="292" ht="12.0" customHeight="1">
      <c r="S292" s="4"/>
    </row>
    <row r="293" ht="12.0" customHeight="1">
      <c r="S293" s="4"/>
    </row>
    <row r="294" ht="12.0" customHeight="1">
      <c r="S294" s="4"/>
    </row>
    <row r="295" ht="12.0" customHeight="1">
      <c r="S295" s="4"/>
    </row>
    <row r="296" ht="12.0" customHeight="1">
      <c r="S296" s="4"/>
    </row>
    <row r="297" ht="12.0" customHeight="1">
      <c r="S297" s="4"/>
    </row>
    <row r="298" ht="12.0" customHeight="1">
      <c r="S298" s="4"/>
    </row>
    <row r="299" ht="12.0" customHeight="1">
      <c r="S299" s="4"/>
    </row>
    <row r="300" ht="12.0" customHeight="1">
      <c r="S300" s="4"/>
    </row>
    <row r="301" ht="12.0" customHeight="1">
      <c r="S301" s="4"/>
    </row>
    <row r="302" ht="12.0" customHeight="1">
      <c r="S302" s="4"/>
    </row>
    <row r="303" ht="12.0" customHeight="1">
      <c r="S303" s="4"/>
    </row>
    <row r="304" ht="12.0" customHeight="1">
      <c r="S304" s="4"/>
    </row>
    <row r="305" ht="12.0" customHeight="1">
      <c r="S305" s="4"/>
    </row>
    <row r="306" ht="12.0" customHeight="1">
      <c r="S306" s="4"/>
    </row>
    <row r="307" ht="12.0" customHeight="1">
      <c r="S307" s="4"/>
    </row>
    <row r="308" ht="12.0" customHeight="1">
      <c r="S308" s="4"/>
    </row>
    <row r="309" ht="12.0" customHeight="1">
      <c r="S309" s="4"/>
    </row>
    <row r="310" ht="12.0" customHeight="1">
      <c r="S310" s="4"/>
    </row>
    <row r="311" ht="12.0" customHeight="1">
      <c r="S311" s="4"/>
    </row>
    <row r="312" ht="12.0" customHeight="1">
      <c r="S312" s="4"/>
    </row>
    <row r="313" ht="12.0" customHeight="1">
      <c r="S313" s="4"/>
    </row>
    <row r="314" ht="12.0" customHeight="1">
      <c r="S314" s="4"/>
    </row>
    <row r="315" ht="12.0" customHeight="1">
      <c r="S315" s="4"/>
    </row>
    <row r="316" ht="12.0" customHeight="1">
      <c r="S316" s="4"/>
    </row>
    <row r="317" ht="12.0" customHeight="1">
      <c r="S317" s="4"/>
    </row>
    <row r="318" ht="12.0" customHeight="1">
      <c r="S318" s="4"/>
    </row>
    <row r="319" ht="12.0" customHeight="1">
      <c r="S319" s="4"/>
    </row>
    <row r="320" ht="12.0" customHeight="1">
      <c r="S320" s="4"/>
    </row>
    <row r="321" ht="12.0" customHeight="1">
      <c r="S321" s="4"/>
    </row>
    <row r="322" ht="12.0" customHeight="1">
      <c r="S322" s="4"/>
    </row>
    <row r="323" ht="12.0" customHeight="1">
      <c r="S323" s="4"/>
    </row>
    <row r="324" ht="12.0" customHeight="1">
      <c r="S324" s="4"/>
    </row>
    <row r="325" ht="12.0" customHeight="1">
      <c r="S325" s="4"/>
    </row>
    <row r="326" ht="12.0" customHeight="1">
      <c r="S326" s="4"/>
    </row>
    <row r="327" ht="12.0" customHeight="1">
      <c r="S327" s="4"/>
    </row>
    <row r="328" ht="12.0" customHeight="1">
      <c r="S328" s="4"/>
    </row>
    <row r="329" ht="12.0" customHeight="1">
      <c r="S329" s="4"/>
    </row>
    <row r="330" ht="12.0" customHeight="1">
      <c r="S330" s="4"/>
    </row>
    <row r="331" ht="12.0" customHeight="1">
      <c r="S331" s="4"/>
    </row>
    <row r="332" ht="12.0" customHeight="1">
      <c r="S332" s="4"/>
    </row>
    <row r="333" ht="12.0" customHeight="1">
      <c r="S333" s="4"/>
    </row>
    <row r="334" ht="12.0" customHeight="1">
      <c r="S334" s="4"/>
    </row>
    <row r="335" ht="12.0" customHeight="1">
      <c r="S335" s="4"/>
    </row>
    <row r="336" ht="12.0" customHeight="1">
      <c r="S336" s="4"/>
    </row>
    <row r="337" ht="12.0" customHeight="1">
      <c r="S337" s="4"/>
    </row>
    <row r="338" ht="12.0" customHeight="1">
      <c r="S338" s="4"/>
    </row>
    <row r="339" ht="12.0" customHeight="1">
      <c r="S339" s="4"/>
    </row>
    <row r="340" ht="12.0" customHeight="1">
      <c r="S340" s="4"/>
    </row>
    <row r="341" ht="12.0" customHeight="1">
      <c r="S341" s="4"/>
    </row>
    <row r="342" ht="12.0" customHeight="1">
      <c r="S342" s="4"/>
    </row>
    <row r="343" ht="12.0" customHeight="1">
      <c r="S343" s="4"/>
    </row>
    <row r="344" ht="12.0" customHeight="1">
      <c r="S344" s="4"/>
    </row>
    <row r="345" ht="12.0" customHeight="1">
      <c r="S345" s="4"/>
    </row>
    <row r="346" ht="12.0" customHeight="1">
      <c r="S346" s="4"/>
    </row>
    <row r="347" ht="12.0" customHeight="1">
      <c r="S347" s="4"/>
    </row>
    <row r="348" ht="12.0" customHeight="1">
      <c r="S348" s="4"/>
    </row>
    <row r="349" ht="12.0" customHeight="1">
      <c r="S349" s="4"/>
    </row>
    <row r="350" ht="12.0" customHeight="1">
      <c r="S350" s="4"/>
    </row>
    <row r="351" ht="12.0" customHeight="1">
      <c r="S351" s="4"/>
    </row>
    <row r="352" ht="12.0" customHeight="1">
      <c r="S352" s="4"/>
    </row>
    <row r="353" ht="12.0" customHeight="1">
      <c r="S353" s="4"/>
    </row>
    <row r="354" ht="12.0" customHeight="1">
      <c r="S354" s="4"/>
    </row>
    <row r="355" ht="12.0" customHeight="1">
      <c r="S355" s="4"/>
    </row>
    <row r="356" ht="12.0" customHeight="1">
      <c r="S356" s="4"/>
    </row>
    <row r="357" ht="12.0" customHeight="1">
      <c r="S357" s="4"/>
    </row>
    <row r="358" ht="12.0" customHeight="1">
      <c r="S358" s="4"/>
    </row>
    <row r="359" ht="12.0" customHeight="1">
      <c r="S359" s="4"/>
    </row>
    <row r="360" ht="12.0" customHeight="1">
      <c r="S360" s="4"/>
    </row>
    <row r="361" ht="12.0" customHeight="1">
      <c r="S361" s="4"/>
    </row>
    <row r="362" ht="12.0" customHeight="1">
      <c r="S362" s="4"/>
    </row>
    <row r="363" ht="12.0" customHeight="1">
      <c r="S363" s="4"/>
    </row>
    <row r="364" ht="12.0" customHeight="1">
      <c r="S364" s="4"/>
    </row>
    <row r="365" ht="12.0" customHeight="1">
      <c r="S365" s="4"/>
    </row>
    <row r="366" ht="12.0" customHeight="1">
      <c r="S366" s="4"/>
    </row>
    <row r="367" ht="12.0" customHeight="1">
      <c r="S367" s="4"/>
    </row>
    <row r="368" ht="12.0" customHeight="1">
      <c r="S368" s="4"/>
    </row>
    <row r="369" ht="12.0" customHeight="1">
      <c r="S369" s="4"/>
    </row>
    <row r="370" ht="12.0" customHeight="1">
      <c r="S370" s="4"/>
    </row>
    <row r="371" ht="12.0" customHeight="1">
      <c r="S371" s="4"/>
    </row>
    <row r="372" ht="12.0" customHeight="1">
      <c r="S372" s="4"/>
    </row>
    <row r="373" ht="12.0" customHeight="1">
      <c r="S373" s="4"/>
    </row>
    <row r="374" ht="12.0" customHeight="1">
      <c r="S374" s="4"/>
    </row>
    <row r="375" ht="12.0" customHeight="1">
      <c r="S375" s="4"/>
    </row>
    <row r="376" ht="12.0" customHeight="1">
      <c r="S376" s="4"/>
    </row>
    <row r="377" ht="12.0" customHeight="1">
      <c r="S377" s="4"/>
    </row>
    <row r="378" ht="12.0" customHeight="1">
      <c r="S378" s="4"/>
    </row>
    <row r="379" ht="12.0" customHeight="1">
      <c r="S379" s="4"/>
    </row>
    <row r="380" ht="12.0" customHeight="1">
      <c r="S380" s="4"/>
    </row>
    <row r="381" ht="12.0" customHeight="1">
      <c r="S381" s="4"/>
    </row>
    <row r="382" ht="12.0" customHeight="1">
      <c r="S382" s="4"/>
    </row>
    <row r="383" ht="12.0" customHeight="1">
      <c r="S383" s="4"/>
    </row>
    <row r="384" ht="12.0" customHeight="1">
      <c r="S384" s="4"/>
    </row>
    <row r="385" ht="12.0" customHeight="1">
      <c r="S385" s="4"/>
    </row>
    <row r="386" ht="12.0" customHeight="1">
      <c r="S386" s="4"/>
    </row>
    <row r="387" ht="12.0" customHeight="1">
      <c r="S387" s="4"/>
    </row>
    <row r="388" ht="12.0" customHeight="1">
      <c r="S388" s="4"/>
    </row>
    <row r="389" ht="12.0" customHeight="1">
      <c r="S389" s="4"/>
    </row>
    <row r="390" ht="12.0" customHeight="1">
      <c r="S390" s="4"/>
    </row>
    <row r="391" ht="12.0" customHeight="1">
      <c r="S391" s="4"/>
    </row>
    <row r="392" ht="12.0" customHeight="1">
      <c r="S392" s="4"/>
    </row>
    <row r="393" ht="12.0" customHeight="1">
      <c r="S393" s="4"/>
    </row>
    <row r="394" ht="12.0" customHeight="1">
      <c r="S394" s="4"/>
    </row>
    <row r="395" ht="12.0" customHeight="1">
      <c r="S395" s="4"/>
    </row>
    <row r="396" ht="12.0" customHeight="1">
      <c r="S396" s="4"/>
    </row>
    <row r="397" ht="12.0" customHeight="1">
      <c r="S397" s="4"/>
    </row>
    <row r="398" ht="12.0" customHeight="1">
      <c r="S398" s="4"/>
    </row>
    <row r="399" ht="12.0" customHeight="1">
      <c r="S399" s="4"/>
    </row>
    <row r="400" ht="12.0" customHeight="1">
      <c r="S400" s="4"/>
    </row>
    <row r="401" ht="12.0" customHeight="1">
      <c r="S401" s="4"/>
    </row>
    <row r="402" ht="12.0" customHeight="1">
      <c r="S402" s="4"/>
    </row>
    <row r="403" ht="12.0" customHeight="1">
      <c r="S403" s="4"/>
    </row>
    <row r="404" ht="12.0" customHeight="1">
      <c r="S404" s="4"/>
    </row>
    <row r="405" ht="12.0" customHeight="1">
      <c r="S405" s="4"/>
    </row>
    <row r="406" ht="12.0" customHeight="1">
      <c r="S406" s="4"/>
    </row>
    <row r="407" ht="12.0" customHeight="1">
      <c r="S407" s="4"/>
    </row>
    <row r="408" ht="12.0" customHeight="1">
      <c r="S408" s="4"/>
    </row>
    <row r="409" ht="12.0" customHeight="1">
      <c r="S409" s="4"/>
    </row>
    <row r="410" ht="12.0" customHeight="1">
      <c r="S410" s="4"/>
    </row>
    <row r="411" ht="12.0" customHeight="1">
      <c r="S411" s="4"/>
    </row>
    <row r="412" ht="12.0" customHeight="1">
      <c r="S412" s="4"/>
    </row>
    <row r="413" ht="12.0" customHeight="1">
      <c r="S413" s="4"/>
    </row>
    <row r="414" ht="12.0" customHeight="1">
      <c r="S414" s="4"/>
    </row>
    <row r="415" ht="12.0" customHeight="1">
      <c r="S415" s="4"/>
    </row>
    <row r="416" ht="12.0" customHeight="1">
      <c r="S416" s="4"/>
    </row>
    <row r="417" ht="12.0" customHeight="1">
      <c r="S417" s="4"/>
    </row>
    <row r="418" ht="12.0" customHeight="1">
      <c r="S418" s="4"/>
    </row>
    <row r="419" ht="12.0" customHeight="1">
      <c r="S419" s="4"/>
    </row>
    <row r="420" ht="12.0" customHeight="1">
      <c r="S420" s="4"/>
    </row>
    <row r="421" ht="12.0" customHeight="1">
      <c r="S421" s="4"/>
    </row>
    <row r="422" ht="12.0" customHeight="1">
      <c r="S422" s="4"/>
    </row>
    <row r="423" ht="12.0" customHeight="1">
      <c r="S423" s="4"/>
    </row>
    <row r="424" ht="12.0" customHeight="1">
      <c r="S424" s="4"/>
    </row>
    <row r="425" ht="12.0" customHeight="1">
      <c r="S425" s="4"/>
    </row>
    <row r="426" ht="12.0" customHeight="1">
      <c r="S426" s="4"/>
    </row>
    <row r="427" ht="12.0" customHeight="1">
      <c r="S427" s="4"/>
    </row>
    <row r="428" ht="12.0" customHeight="1">
      <c r="S428" s="4"/>
    </row>
    <row r="429" ht="12.0" customHeight="1">
      <c r="S429" s="4"/>
    </row>
    <row r="430" ht="12.0" customHeight="1">
      <c r="S430" s="4"/>
    </row>
    <row r="431" ht="12.0" customHeight="1">
      <c r="S431" s="4"/>
    </row>
    <row r="432" ht="12.0" customHeight="1">
      <c r="S432" s="4"/>
    </row>
    <row r="433" ht="12.0" customHeight="1">
      <c r="S433" s="4"/>
    </row>
    <row r="434" ht="12.0" customHeight="1">
      <c r="S434" s="4"/>
    </row>
    <row r="435" ht="12.0" customHeight="1">
      <c r="S435" s="4"/>
    </row>
    <row r="436" ht="12.0" customHeight="1">
      <c r="S436" s="4"/>
    </row>
    <row r="437" ht="12.0" customHeight="1">
      <c r="S437" s="4"/>
    </row>
    <row r="438" ht="12.0" customHeight="1">
      <c r="S438" s="4"/>
    </row>
    <row r="439" ht="12.0" customHeight="1">
      <c r="S439" s="4"/>
    </row>
    <row r="440" ht="12.0" customHeight="1">
      <c r="S440" s="4"/>
    </row>
    <row r="441" ht="12.0" customHeight="1">
      <c r="S441" s="4"/>
    </row>
    <row r="442" ht="12.0" customHeight="1">
      <c r="S442" s="4"/>
    </row>
    <row r="443" ht="12.0" customHeight="1">
      <c r="S443" s="4"/>
    </row>
    <row r="444" ht="12.0" customHeight="1">
      <c r="S444" s="4"/>
    </row>
    <row r="445" ht="12.0" customHeight="1">
      <c r="S445" s="4"/>
    </row>
    <row r="446" ht="12.0" customHeight="1">
      <c r="S446" s="4"/>
    </row>
    <row r="447" ht="12.0" customHeight="1">
      <c r="S447" s="4"/>
    </row>
    <row r="448" ht="12.0" customHeight="1">
      <c r="S448" s="4"/>
    </row>
    <row r="449" ht="12.0" customHeight="1">
      <c r="S449" s="4"/>
    </row>
    <row r="450" ht="12.0" customHeight="1">
      <c r="S450" s="4"/>
    </row>
    <row r="451" ht="12.0" customHeight="1">
      <c r="S451" s="4"/>
    </row>
    <row r="452" ht="12.0" customHeight="1">
      <c r="S452" s="4"/>
    </row>
    <row r="453" ht="12.0" customHeight="1">
      <c r="S453" s="4"/>
    </row>
    <row r="454" ht="12.0" customHeight="1">
      <c r="S454" s="4"/>
    </row>
    <row r="455" ht="12.0" customHeight="1">
      <c r="S455" s="4"/>
    </row>
    <row r="456" ht="12.0" customHeight="1">
      <c r="S456" s="4"/>
    </row>
    <row r="457" ht="12.0" customHeight="1">
      <c r="S457" s="4"/>
    </row>
    <row r="458" ht="12.0" customHeight="1">
      <c r="S458" s="4"/>
    </row>
    <row r="459" ht="12.0" customHeight="1">
      <c r="S459" s="4"/>
    </row>
    <row r="460" ht="12.0" customHeight="1">
      <c r="S460" s="4"/>
    </row>
    <row r="461" ht="12.0" customHeight="1">
      <c r="S461" s="4"/>
    </row>
    <row r="462" ht="12.0" customHeight="1">
      <c r="S462" s="4"/>
    </row>
    <row r="463" ht="12.0" customHeight="1">
      <c r="S463" s="4"/>
    </row>
    <row r="464" ht="12.0" customHeight="1">
      <c r="S464" s="4"/>
    </row>
    <row r="465" ht="12.0" customHeight="1">
      <c r="S465" s="4"/>
    </row>
    <row r="466" ht="12.0" customHeight="1">
      <c r="S466" s="4"/>
    </row>
    <row r="467" ht="12.0" customHeight="1">
      <c r="S467" s="4"/>
    </row>
    <row r="468" ht="12.0" customHeight="1">
      <c r="S468" s="4"/>
    </row>
    <row r="469" ht="12.0" customHeight="1">
      <c r="S469" s="4"/>
    </row>
    <row r="470" ht="12.0" customHeight="1">
      <c r="S470" s="4"/>
    </row>
    <row r="471" ht="12.0" customHeight="1">
      <c r="S471" s="4"/>
    </row>
    <row r="472" ht="12.0" customHeight="1">
      <c r="S472" s="4"/>
    </row>
    <row r="473" ht="12.0" customHeight="1">
      <c r="S473" s="4"/>
    </row>
    <row r="474" ht="12.0" customHeight="1">
      <c r="S474" s="4"/>
    </row>
    <row r="475" ht="12.0" customHeight="1">
      <c r="S475" s="4"/>
    </row>
    <row r="476" ht="12.0" customHeight="1">
      <c r="S476" s="4"/>
    </row>
    <row r="477" ht="12.0" customHeight="1">
      <c r="S477" s="4"/>
    </row>
    <row r="478" ht="12.0" customHeight="1">
      <c r="S478" s="4"/>
    </row>
    <row r="479" ht="12.0" customHeight="1">
      <c r="S479" s="4"/>
    </row>
    <row r="480" ht="12.0" customHeight="1">
      <c r="S480" s="4"/>
    </row>
    <row r="481" ht="12.0" customHeight="1">
      <c r="S481" s="4"/>
    </row>
    <row r="482" ht="12.0" customHeight="1">
      <c r="S482" s="4"/>
    </row>
    <row r="483" ht="12.0" customHeight="1">
      <c r="S483" s="4"/>
    </row>
    <row r="484" ht="12.0" customHeight="1">
      <c r="S484" s="4"/>
    </row>
    <row r="485" ht="12.0" customHeight="1">
      <c r="S485" s="4"/>
    </row>
    <row r="486" ht="12.0" customHeight="1">
      <c r="S486" s="4"/>
    </row>
    <row r="487" ht="12.0" customHeight="1">
      <c r="S487" s="4"/>
    </row>
    <row r="488" ht="12.0" customHeight="1">
      <c r="S488" s="4"/>
    </row>
    <row r="489" ht="12.0" customHeight="1">
      <c r="S489" s="4"/>
    </row>
    <row r="490" ht="12.0" customHeight="1">
      <c r="S490" s="4"/>
    </row>
    <row r="491" ht="12.0" customHeight="1">
      <c r="S491" s="4"/>
    </row>
    <row r="492" ht="12.0" customHeight="1">
      <c r="S492" s="4"/>
    </row>
    <row r="493" ht="12.0" customHeight="1">
      <c r="S493" s="4"/>
    </row>
    <row r="494" ht="12.0" customHeight="1">
      <c r="S494" s="4"/>
    </row>
    <row r="495" ht="12.0" customHeight="1">
      <c r="S495" s="4"/>
    </row>
    <row r="496" ht="12.0" customHeight="1">
      <c r="S496" s="4"/>
    </row>
    <row r="497" ht="12.0" customHeight="1">
      <c r="S497" s="4"/>
    </row>
    <row r="498" ht="12.0" customHeight="1">
      <c r="S498" s="4"/>
    </row>
    <row r="499" ht="12.0" customHeight="1">
      <c r="S499" s="4"/>
    </row>
    <row r="500" ht="12.0" customHeight="1">
      <c r="S500" s="4"/>
    </row>
    <row r="501" ht="12.0" customHeight="1">
      <c r="S501" s="4"/>
    </row>
    <row r="502" ht="12.0" customHeight="1">
      <c r="S502" s="4"/>
    </row>
    <row r="503" ht="12.0" customHeight="1">
      <c r="S503" s="4"/>
    </row>
    <row r="504" ht="12.0" customHeight="1">
      <c r="S504" s="4"/>
    </row>
    <row r="505" ht="12.0" customHeight="1">
      <c r="S505" s="4"/>
    </row>
    <row r="506" ht="12.0" customHeight="1">
      <c r="S506" s="4"/>
    </row>
    <row r="507" ht="12.0" customHeight="1">
      <c r="S507" s="4"/>
    </row>
    <row r="508" ht="12.0" customHeight="1">
      <c r="S508" s="4"/>
    </row>
    <row r="509" ht="12.0" customHeight="1">
      <c r="S509" s="4"/>
    </row>
    <row r="510" ht="12.0" customHeight="1">
      <c r="S510" s="4"/>
    </row>
    <row r="511" ht="12.0" customHeight="1">
      <c r="S511" s="4"/>
    </row>
    <row r="512" ht="12.0" customHeight="1">
      <c r="S512" s="4"/>
    </row>
    <row r="513" ht="12.0" customHeight="1">
      <c r="S513" s="4"/>
    </row>
    <row r="514" ht="12.0" customHeight="1">
      <c r="S514" s="4"/>
    </row>
    <row r="515" ht="12.0" customHeight="1">
      <c r="S515" s="4"/>
    </row>
    <row r="516" ht="12.0" customHeight="1">
      <c r="S516" s="4"/>
    </row>
    <row r="517" ht="12.0" customHeight="1">
      <c r="S517" s="4"/>
    </row>
    <row r="518" ht="12.0" customHeight="1">
      <c r="S518" s="4"/>
    </row>
    <row r="519" ht="12.0" customHeight="1">
      <c r="S519" s="4"/>
    </row>
    <row r="520" ht="12.0" customHeight="1">
      <c r="S520" s="4"/>
    </row>
    <row r="521" ht="12.0" customHeight="1">
      <c r="S521" s="4"/>
    </row>
    <row r="522" ht="12.0" customHeight="1">
      <c r="S522" s="4"/>
    </row>
    <row r="523" ht="12.0" customHeight="1">
      <c r="S523" s="4"/>
    </row>
    <row r="524" ht="12.0" customHeight="1">
      <c r="S524" s="4"/>
    </row>
    <row r="525" ht="12.0" customHeight="1">
      <c r="S525" s="4"/>
    </row>
    <row r="526" ht="12.0" customHeight="1">
      <c r="S526" s="4"/>
    </row>
    <row r="527" ht="12.0" customHeight="1">
      <c r="S527" s="4"/>
    </row>
    <row r="528" ht="12.0" customHeight="1">
      <c r="S528" s="4"/>
    </row>
    <row r="529" ht="12.0" customHeight="1">
      <c r="S529" s="4"/>
    </row>
    <row r="530" ht="12.0" customHeight="1">
      <c r="S530" s="4"/>
    </row>
    <row r="531" ht="12.0" customHeight="1">
      <c r="S531" s="4"/>
    </row>
    <row r="532" ht="12.0" customHeight="1">
      <c r="S532" s="4"/>
    </row>
    <row r="533" ht="12.0" customHeight="1">
      <c r="S533" s="4"/>
    </row>
    <row r="534" ht="12.0" customHeight="1">
      <c r="S534" s="4"/>
    </row>
    <row r="535" ht="12.0" customHeight="1">
      <c r="S535" s="4"/>
    </row>
    <row r="536" ht="12.0" customHeight="1">
      <c r="S536" s="4"/>
    </row>
    <row r="537" ht="12.0" customHeight="1">
      <c r="S537" s="4"/>
    </row>
    <row r="538" ht="12.0" customHeight="1">
      <c r="S538" s="4"/>
    </row>
    <row r="539" ht="12.0" customHeight="1">
      <c r="S539" s="4"/>
    </row>
    <row r="540" ht="12.0" customHeight="1">
      <c r="S540" s="4"/>
    </row>
    <row r="541" ht="12.0" customHeight="1">
      <c r="S541" s="4"/>
    </row>
    <row r="542" ht="12.0" customHeight="1">
      <c r="S542" s="4"/>
    </row>
    <row r="543" ht="12.0" customHeight="1">
      <c r="S543" s="4"/>
    </row>
    <row r="544" ht="12.0" customHeight="1">
      <c r="S544" s="4"/>
    </row>
    <row r="545" ht="12.0" customHeight="1">
      <c r="S545" s="4"/>
    </row>
    <row r="546" ht="12.0" customHeight="1">
      <c r="S546" s="4"/>
    </row>
    <row r="547" ht="12.0" customHeight="1">
      <c r="S547" s="4"/>
    </row>
    <row r="548" ht="12.0" customHeight="1">
      <c r="S548" s="4"/>
    </row>
    <row r="549" ht="12.0" customHeight="1">
      <c r="S549" s="4"/>
    </row>
    <row r="550" ht="12.0" customHeight="1">
      <c r="S550" s="4"/>
    </row>
    <row r="551" ht="12.0" customHeight="1">
      <c r="S551" s="4"/>
    </row>
    <row r="552" ht="12.0" customHeight="1">
      <c r="S552" s="4"/>
    </row>
    <row r="553" ht="12.0" customHeight="1">
      <c r="S553" s="4"/>
    </row>
    <row r="554" ht="12.0" customHeight="1">
      <c r="S554" s="4"/>
    </row>
    <row r="555" ht="12.0" customHeight="1">
      <c r="S555" s="4"/>
    </row>
    <row r="556" ht="12.0" customHeight="1">
      <c r="S556" s="4"/>
    </row>
    <row r="557" ht="12.0" customHeight="1">
      <c r="S557" s="4"/>
    </row>
    <row r="558" ht="12.0" customHeight="1">
      <c r="S558" s="4"/>
    </row>
    <row r="559" ht="12.0" customHeight="1">
      <c r="S559" s="4"/>
    </row>
    <row r="560" ht="12.0" customHeight="1">
      <c r="S560" s="4"/>
    </row>
    <row r="561" ht="12.0" customHeight="1">
      <c r="S561" s="4"/>
    </row>
    <row r="562" ht="12.0" customHeight="1">
      <c r="S562" s="4"/>
    </row>
    <row r="563" ht="12.0" customHeight="1">
      <c r="S563" s="4"/>
    </row>
    <row r="564" ht="12.0" customHeight="1">
      <c r="S564" s="4"/>
    </row>
    <row r="565" ht="12.0" customHeight="1">
      <c r="S565" s="4"/>
    </row>
    <row r="566" ht="12.0" customHeight="1">
      <c r="S566" s="4"/>
    </row>
    <row r="567" ht="12.0" customHeight="1">
      <c r="S567" s="4"/>
    </row>
    <row r="568" ht="12.0" customHeight="1">
      <c r="S568" s="4"/>
    </row>
    <row r="569" ht="12.0" customHeight="1">
      <c r="S569" s="4"/>
    </row>
    <row r="570" ht="12.0" customHeight="1">
      <c r="S570" s="4"/>
    </row>
    <row r="571" ht="12.0" customHeight="1">
      <c r="S571" s="4"/>
    </row>
    <row r="572" ht="12.0" customHeight="1">
      <c r="S572" s="4"/>
    </row>
    <row r="573" ht="12.0" customHeight="1">
      <c r="S573" s="4"/>
    </row>
    <row r="574" ht="12.0" customHeight="1">
      <c r="S574" s="4"/>
    </row>
    <row r="575" ht="12.0" customHeight="1">
      <c r="S575" s="4"/>
    </row>
    <row r="576" ht="12.0" customHeight="1">
      <c r="S576" s="4"/>
    </row>
    <row r="577" ht="12.0" customHeight="1">
      <c r="S577" s="4"/>
    </row>
    <row r="578" ht="12.0" customHeight="1">
      <c r="S578" s="4"/>
    </row>
    <row r="579" ht="12.0" customHeight="1">
      <c r="S579" s="4"/>
    </row>
    <row r="580" ht="12.0" customHeight="1">
      <c r="S580" s="4"/>
    </row>
    <row r="581" ht="12.0" customHeight="1">
      <c r="S581" s="4"/>
    </row>
    <row r="582" ht="12.0" customHeight="1">
      <c r="S582" s="4"/>
    </row>
    <row r="583" ht="12.0" customHeight="1">
      <c r="S583" s="4"/>
    </row>
    <row r="584" ht="12.0" customHeight="1">
      <c r="S584" s="4"/>
    </row>
    <row r="585" ht="12.0" customHeight="1">
      <c r="S585" s="4"/>
    </row>
    <row r="586" ht="12.0" customHeight="1">
      <c r="S586" s="4"/>
    </row>
    <row r="587" ht="12.0" customHeight="1">
      <c r="S587" s="4"/>
    </row>
    <row r="588" ht="12.0" customHeight="1">
      <c r="S588" s="4"/>
    </row>
    <row r="589" ht="12.0" customHeight="1">
      <c r="S589" s="4"/>
    </row>
    <row r="590" ht="12.0" customHeight="1">
      <c r="S590" s="4"/>
    </row>
    <row r="591" ht="12.0" customHeight="1">
      <c r="S591" s="4"/>
    </row>
    <row r="592" ht="12.0" customHeight="1">
      <c r="S592" s="4"/>
    </row>
    <row r="593" ht="12.0" customHeight="1">
      <c r="S593" s="4"/>
    </row>
    <row r="594" ht="12.0" customHeight="1">
      <c r="S594" s="4"/>
    </row>
    <row r="595" ht="12.0" customHeight="1">
      <c r="S595" s="4"/>
    </row>
    <row r="596" ht="12.0" customHeight="1">
      <c r="S596" s="4"/>
    </row>
    <row r="597" ht="12.0" customHeight="1">
      <c r="S597" s="4"/>
    </row>
    <row r="598" ht="12.0" customHeight="1">
      <c r="S598" s="4"/>
    </row>
    <row r="599" ht="12.0" customHeight="1">
      <c r="S599" s="4"/>
    </row>
    <row r="600" ht="12.0" customHeight="1">
      <c r="S600" s="4"/>
    </row>
    <row r="601" ht="12.0" customHeight="1">
      <c r="S601" s="4"/>
    </row>
    <row r="602" ht="12.0" customHeight="1">
      <c r="S602" s="4"/>
    </row>
    <row r="603" ht="12.0" customHeight="1">
      <c r="S603" s="4"/>
    </row>
    <row r="604" ht="12.0" customHeight="1">
      <c r="S604" s="4"/>
    </row>
    <row r="605" ht="12.0" customHeight="1">
      <c r="S605" s="4"/>
    </row>
    <row r="606" ht="12.0" customHeight="1">
      <c r="S606" s="4"/>
    </row>
    <row r="607" ht="12.0" customHeight="1">
      <c r="S607" s="4"/>
    </row>
    <row r="608" ht="12.0" customHeight="1">
      <c r="S608" s="4"/>
    </row>
    <row r="609" ht="12.0" customHeight="1">
      <c r="S609" s="4"/>
    </row>
    <row r="610" ht="12.0" customHeight="1">
      <c r="S610" s="4"/>
    </row>
    <row r="611" ht="12.0" customHeight="1">
      <c r="S611" s="4"/>
    </row>
    <row r="612" ht="12.0" customHeight="1">
      <c r="S612" s="4"/>
    </row>
    <row r="613" ht="12.0" customHeight="1">
      <c r="S613" s="4"/>
    </row>
    <row r="614" ht="12.0" customHeight="1">
      <c r="S614" s="4"/>
    </row>
    <row r="615" ht="12.0" customHeight="1">
      <c r="S615" s="4"/>
    </row>
    <row r="616" ht="12.0" customHeight="1">
      <c r="S616" s="4"/>
    </row>
    <row r="617" ht="12.0" customHeight="1">
      <c r="S617" s="4"/>
    </row>
    <row r="618" ht="12.0" customHeight="1">
      <c r="S618" s="4"/>
    </row>
    <row r="619" ht="12.0" customHeight="1">
      <c r="S619" s="4"/>
    </row>
    <row r="620" ht="12.0" customHeight="1">
      <c r="S620" s="4"/>
    </row>
    <row r="621" ht="12.0" customHeight="1">
      <c r="S621" s="4"/>
    </row>
    <row r="622" ht="12.0" customHeight="1">
      <c r="S622" s="4"/>
    </row>
    <row r="623" ht="12.0" customHeight="1">
      <c r="S623" s="4"/>
    </row>
    <row r="624" ht="12.0" customHeight="1">
      <c r="S624" s="4"/>
    </row>
    <row r="625" ht="12.0" customHeight="1">
      <c r="S625" s="4"/>
    </row>
    <row r="626" ht="12.0" customHeight="1">
      <c r="S626" s="4"/>
    </row>
    <row r="627" ht="12.0" customHeight="1">
      <c r="S627" s="4"/>
    </row>
    <row r="628" ht="12.0" customHeight="1">
      <c r="S628" s="4"/>
    </row>
    <row r="629" ht="12.0" customHeight="1">
      <c r="S629" s="4"/>
    </row>
    <row r="630" ht="12.0" customHeight="1">
      <c r="S630" s="4"/>
    </row>
    <row r="631" ht="12.0" customHeight="1">
      <c r="S631" s="4"/>
    </row>
    <row r="632" ht="12.0" customHeight="1">
      <c r="S632" s="4"/>
    </row>
    <row r="633" ht="12.0" customHeight="1">
      <c r="S633" s="4"/>
    </row>
    <row r="634" ht="12.0" customHeight="1">
      <c r="S634" s="4"/>
    </row>
    <row r="635" ht="12.0" customHeight="1">
      <c r="S635" s="4"/>
    </row>
    <row r="636" ht="12.0" customHeight="1">
      <c r="S636" s="4"/>
    </row>
    <row r="637" ht="12.0" customHeight="1">
      <c r="S637" s="4"/>
    </row>
    <row r="638" ht="12.0" customHeight="1">
      <c r="S638" s="4"/>
    </row>
    <row r="639" ht="12.0" customHeight="1">
      <c r="S639" s="4"/>
    </row>
    <row r="640" ht="12.0" customHeight="1">
      <c r="S640" s="4"/>
    </row>
    <row r="641" ht="12.0" customHeight="1">
      <c r="S641" s="4"/>
    </row>
    <row r="642" ht="12.0" customHeight="1">
      <c r="S642" s="4"/>
    </row>
    <row r="643" ht="12.0" customHeight="1">
      <c r="S643" s="4"/>
    </row>
    <row r="644" ht="12.0" customHeight="1">
      <c r="S644" s="4"/>
    </row>
    <row r="645" ht="12.0" customHeight="1">
      <c r="S645" s="4"/>
    </row>
    <row r="646" ht="12.0" customHeight="1">
      <c r="S646" s="4"/>
    </row>
    <row r="647" ht="12.0" customHeight="1">
      <c r="S647" s="4"/>
    </row>
    <row r="648" ht="12.0" customHeight="1">
      <c r="S648" s="4"/>
    </row>
    <row r="649" ht="12.0" customHeight="1">
      <c r="S649" s="4"/>
    </row>
    <row r="650" ht="12.0" customHeight="1">
      <c r="S650" s="4"/>
    </row>
    <row r="651" ht="12.0" customHeight="1">
      <c r="S651" s="4"/>
    </row>
    <row r="652" ht="12.0" customHeight="1">
      <c r="S652" s="4"/>
    </row>
    <row r="653" ht="12.0" customHeight="1">
      <c r="S653" s="4"/>
    </row>
    <row r="654" ht="12.0" customHeight="1">
      <c r="S654" s="4"/>
    </row>
    <row r="655" ht="12.0" customHeight="1">
      <c r="S655" s="4"/>
    </row>
    <row r="656" ht="12.0" customHeight="1">
      <c r="S656" s="4"/>
    </row>
    <row r="657" ht="12.0" customHeight="1">
      <c r="S657" s="4"/>
    </row>
    <row r="658" ht="12.0" customHeight="1">
      <c r="S658" s="4"/>
    </row>
    <row r="659" ht="12.0" customHeight="1">
      <c r="S659" s="4"/>
    </row>
    <row r="660" ht="12.0" customHeight="1">
      <c r="S660" s="4"/>
    </row>
    <row r="661" ht="12.0" customHeight="1">
      <c r="S661" s="4"/>
    </row>
    <row r="662" ht="12.0" customHeight="1">
      <c r="S662" s="4"/>
    </row>
    <row r="663" ht="12.0" customHeight="1">
      <c r="S663" s="4"/>
    </row>
    <row r="664" ht="12.0" customHeight="1">
      <c r="S664" s="4"/>
    </row>
    <row r="665" ht="12.0" customHeight="1">
      <c r="S665" s="4"/>
    </row>
    <row r="666" ht="12.0" customHeight="1">
      <c r="S666" s="4"/>
    </row>
    <row r="667" ht="12.0" customHeight="1">
      <c r="S667" s="4"/>
    </row>
    <row r="668" ht="12.0" customHeight="1">
      <c r="S668" s="4"/>
    </row>
    <row r="669" ht="12.0" customHeight="1">
      <c r="S669" s="4"/>
    </row>
    <row r="670" ht="12.0" customHeight="1">
      <c r="S670" s="4"/>
    </row>
    <row r="671" ht="12.0" customHeight="1">
      <c r="S671" s="4"/>
    </row>
    <row r="672" ht="12.0" customHeight="1">
      <c r="S672" s="4"/>
    </row>
    <row r="673" ht="12.0" customHeight="1">
      <c r="S673" s="4"/>
    </row>
    <row r="674" ht="12.0" customHeight="1">
      <c r="S674" s="4"/>
    </row>
    <row r="675" ht="12.0" customHeight="1">
      <c r="S675" s="4"/>
    </row>
    <row r="676" ht="12.0" customHeight="1">
      <c r="S676" s="4"/>
    </row>
    <row r="677" ht="12.0" customHeight="1">
      <c r="S677" s="4"/>
    </row>
    <row r="678" ht="12.0" customHeight="1">
      <c r="S678" s="4"/>
    </row>
    <row r="679" ht="12.0" customHeight="1">
      <c r="S679" s="4"/>
    </row>
    <row r="680" ht="12.0" customHeight="1">
      <c r="S680" s="4"/>
    </row>
    <row r="681" ht="12.0" customHeight="1">
      <c r="S681" s="4"/>
    </row>
    <row r="682" ht="12.0" customHeight="1">
      <c r="S682" s="4"/>
    </row>
    <row r="683" ht="12.0" customHeight="1">
      <c r="S683" s="4"/>
    </row>
    <row r="684" ht="12.0" customHeight="1">
      <c r="S684" s="4"/>
    </row>
    <row r="685" ht="12.0" customHeight="1">
      <c r="S685" s="4"/>
    </row>
    <row r="686" ht="12.0" customHeight="1">
      <c r="S686" s="4"/>
    </row>
    <row r="687" ht="12.0" customHeight="1">
      <c r="S687" s="4"/>
    </row>
    <row r="688" ht="12.0" customHeight="1">
      <c r="S688" s="4"/>
    </row>
    <row r="689" ht="12.0" customHeight="1">
      <c r="S689" s="4"/>
    </row>
    <row r="690" ht="12.0" customHeight="1">
      <c r="S690" s="4"/>
    </row>
    <row r="691" ht="12.0" customHeight="1">
      <c r="S691" s="4"/>
    </row>
    <row r="692" ht="12.0" customHeight="1">
      <c r="S692" s="4"/>
    </row>
    <row r="693" ht="12.0" customHeight="1">
      <c r="S693" s="4"/>
    </row>
    <row r="694" ht="12.0" customHeight="1">
      <c r="S694" s="4"/>
    </row>
    <row r="695" ht="12.0" customHeight="1">
      <c r="S695" s="4"/>
    </row>
    <row r="696" ht="12.0" customHeight="1">
      <c r="S696" s="4"/>
    </row>
    <row r="697" ht="12.0" customHeight="1">
      <c r="S697" s="4"/>
    </row>
    <row r="698" ht="12.0" customHeight="1">
      <c r="S698" s="4"/>
    </row>
    <row r="699" ht="12.0" customHeight="1">
      <c r="S699" s="4"/>
    </row>
    <row r="700" ht="12.0" customHeight="1">
      <c r="S700" s="4"/>
    </row>
    <row r="701" ht="12.0" customHeight="1">
      <c r="S701" s="4"/>
    </row>
    <row r="702" ht="12.0" customHeight="1">
      <c r="S702" s="4"/>
    </row>
    <row r="703" ht="12.0" customHeight="1">
      <c r="S703" s="4"/>
    </row>
    <row r="704" ht="12.0" customHeight="1">
      <c r="S704" s="4"/>
    </row>
    <row r="705" ht="12.0" customHeight="1">
      <c r="S705" s="4"/>
    </row>
    <row r="706" ht="12.0" customHeight="1">
      <c r="S706" s="4"/>
    </row>
    <row r="707" ht="12.0" customHeight="1">
      <c r="S707" s="4"/>
    </row>
    <row r="708" ht="12.0" customHeight="1">
      <c r="S708" s="4"/>
    </row>
    <row r="709" ht="12.0" customHeight="1">
      <c r="S709" s="4"/>
    </row>
    <row r="710" ht="12.0" customHeight="1">
      <c r="S710" s="4"/>
    </row>
    <row r="711" ht="12.0" customHeight="1">
      <c r="S711" s="4"/>
    </row>
    <row r="712" ht="12.0" customHeight="1">
      <c r="S712" s="4"/>
    </row>
    <row r="713" ht="12.0" customHeight="1">
      <c r="S713" s="4"/>
    </row>
    <row r="714" ht="12.0" customHeight="1">
      <c r="S714" s="4"/>
    </row>
    <row r="715" ht="12.0" customHeight="1">
      <c r="S715" s="4"/>
    </row>
    <row r="716" ht="12.0" customHeight="1">
      <c r="S716" s="4"/>
    </row>
    <row r="717" ht="12.0" customHeight="1">
      <c r="S717" s="4"/>
    </row>
    <row r="718" ht="12.0" customHeight="1">
      <c r="S718" s="4"/>
    </row>
    <row r="719" ht="12.0" customHeight="1">
      <c r="S719" s="4"/>
    </row>
    <row r="720" ht="12.0" customHeight="1">
      <c r="S720" s="4"/>
    </row>
    <row r="721" ht="12.0" customHeight="1">
      <c r="S721" s="4"/>
    </row>
    <row r="722" ht="12.0" customHeight="1">
      <c r="S722" s="4"/>
    </row>
    <row r="723" ht="12.0" customHeight="1">
      <c r="S723" s="4"/>
    </row>
    <row r="724" ht="12.0" customHeight="1">
      <c r="S724" s="4"/>
    </row>
    <row r="725" ht="12.0" customHeight="1">
      <c r="S725" s="4"/>
    </row>
    <row r="726" ht="12.0" customHeight="1">
      <c r="S726" s="4"/>
    </row>
    <row r="727" ht="12.0" customHeight="1">
      <c r="S727" s="4"/>
    </row>
    <row r="728" ht="12.0" customHeight="1">
      <c r="S728" s="4"/>
    </row>
    <row r="729" ht="12.0" customHeight="1">
      <c r="S729" s="4"/>
    </row>
    <row r="730" ht="12.0" customHeight="1">
      <c r="S730" s="4"/>
    </row>
    <row r="731" ht="12.0" customHeight="1">
      <c r="S731" s="4"/>
    </row>
    <row r="732" ht="12.0" customHeight="1">
      <c r="S732" s="4"/>
    </row>
    <row r="733" ht="12.0" customHeight="1">
      <c r="S733" s="4"/>
    </row>
    <row r="734" ht="12.0" customHeight="1">
      <c r="S734" s="4"/>
    </row>
    <row r="735" ht="12.0" customHeight="1">
      <c r="S735" s="4"/>
    </row>
    <row r="736" ht="12.0" customHeight="1">
      <c r="S736" s="4"/>
    </row>
    <row r="737" ht="12.0" customHeight="1">
      <c r="S737" s="4"/>
    </row>
    <row r="738" ht="12.0" customHeight="1">
      <c r="S738" s="4"/>
    </row>
    <row r="739" ht="12.0" customHeight="1">
      <c r="S739" s="4"/>
    </row>
    <row r="740" ht="12.0" customHeight="1">
      <c r="S740" s="4"/>
    </row>
    <row r="741" ht="12.0" customHeight="1">
      <c r="S741" s="4"/>
    </row>
    <row r="742" ht="12.0" customHeight="1">
      <c r="S742" s="4"/>
    </row>
    <row r="743" ht="12.0" customHeight="1">
      <c r="S743" s="4"/>
    </row>
    <row r="744" ht="12.0" customHeight="1">
      <c r="S744" s="4"/>
    </row>
    <row r="745" ht="12.0" customHeight="1">
      <c r="S745" s="4"/>
    </row>
    <row r="746" ht="12.0" customHeight="1">
      <c r="S746" s="4"/>
    </row>
    <row r="747" ht="12.0" customHeight="1">
      <c r="S747" s="4"/>
    </row>
    <row r="748" ht="12.0" customHeight="1">
      <c r="S748" s="4"/>
    </row>
    <row r="749" ht="12.0" customHeight="1">
      <c r="S749" s="4"/>
    </row>
    <row r="750" ht="12.0" customHeight="1">
      <c r="S750" s="4"/>
    </row>
    <row r="751" ht="12.0" customHeight="1">
      <c r="S751" s="4"/>
    </row>
    <row r="752" ht="12.0" customHeight="1">
      <c r="S752" s="4"/>
    </row>
    <row r="753" ht="12.0" customHeight="1">
      <c r="S753" s="4"/>
    </row>
    <row r="754" ht="12.0" customHeight="1">
      <c r="S754" s="4"/>
    </row>
    <row r="755" ht="12.0" customHeight="1">
      <c r="S755" s="4"/>
    </row>
    <row r="756" ht="12.0" customHeight="1">
      <c r="S756" s="4"/>
    </row>
    <row r="757" ht="12.0" customHeight="1">
      <c r="S757" s="4"/>
    </row>
    <row r="758" ht="12.0" customHeight="1">
      <c r="S758" s="4"/>
    </row>
    <row r="759" ht="12.0" customHeight="1">
      <c r="S759" s="4"/>
    </row>
    <row r="760" ht="12.0" customHeight="1">
      <c r="S760" s="4"/>
    </row>
    <row r="761" ht="12.0" customHeight="1">
      <c r="S761" s="4"/>
    </row>
    <row r="762" ht="12.0" customHeight="1">
      <c r="S762" s="4"/>
    </row>
    <row r="763" ht="12.0" customHeight="1">
      <c r="S763" s="4"/>
    </row>
    <row r="764" ht="12.0" customHeight="1">
      <c r="S764" s="4"/>
    </row>
    <row r="765" ht="12.0" customHeight="1">
      <c r="S765" s="4"/>
    </row>
    <row r="766" ht="12.0" customHeight="1">
      <c r="S766" s="4"/>
    </row>
    <row r="767" ht="12.0" customHeight="1">
      <c r="S767" s="4"/>
    </row>
    <row r="768" ht="12.0" customHeight="1">
      <c r="S768" s="4"/>
    </row>
    <row r="769" ht="12.0" customHeight="1">
      <c r="S769" s="4"/>
    </row>
    <row r="770" ht="12.0" customHeight="1">
      <c r="S770" s="4"/>
    </row>
    <row r="771" ht="12.0" customHeight="1">
      <c r="S771" s="4"/>
    </row>
    <row r="772" ht="12.0" customHeight="1">
      <c r="S772" s="4"/>
    </row>
    <row r="773" ht="12.0" customHeight="1">
      <c r="S773" s="4"/>
    </row>
    <row r="774" ht="12.0" customHeight="1">
      <c r="S774" s="4"/>
    </row>
    <row r="775" ht="12.0" customHeight="1">
      <c r="S775" s="4"/>
    </row>
    <row r="776" ht="12.0" customHeight="1">
      <c r="S776" s="4"/>
    </row>
    <row r="777" ht="12.0" customHeight="1">
      <c r="S777" s="4"/>
    </row>
    <row r="778" ht="12.0" customHeight="1">
      <c r="S778" s="4"/>
    </row>
    <row r="779" ht="12.0" customHeight="1">
      <c r="S779" s="4"/>
    </row>
    <row r="780" ht="12.0" customHeight="1">
      <c r="S780" s="4"/>
    </row>
    <row r="781" ht="12.0" customHeight="1">
      <c r="S781" s="4"/>
    </row>
    <row r="782" ht="12.0" customHeight="1">
      <c r="S782" s="4"/>
    </row>
    <row r="783" ht="12.0" customHeight="1">
      <c r="S783" s="4"/>
    </row>
    <row r="784" ht="12.0" customHeight="1">
      <c r="S784" s="4"/>
    </row>
    <row r="785" ht="12.0" customHeight="1">
      <c r="S785" s="4"/>
    </row>
    <row r="786" ht="12.0" customHeight="1">
      <c r="S786" s="4"/>
    </row>
    <row r="787" ht="12.0" customHeight="1">
      <c r="S787" s="4"/>
    </row>
    <row r="788" ht="12.0" customHeight="1">
      <c r="S788" s="4"/>
    </row>
    <row r="789" ht="12.0" customHeight="1">
      <c r="S789" s="4"/>
    </row>
    <row r="790" ht="12.0" customHeight="1">
      <c r="S790" s="4"/>
    </row>
    <row r="791" ht="12.0" customHeight="1">
      <c r="S791" s="4"/>
    </row>
    <row r="792" ht="12.0" customHeight="1">
      <c r="S792" s="4"/>
    </row>
    <row r="793" ht="12.0" customHeight="1">
      <c r="S793" s="4"/>
    </row>
    <row r="794" ht="12.0" customHeight="1">
      <c r="S794" s="4"/>
    </row>
    <row r="795" ht="12.0" customHeight="1">
      <c r="S795" s="4"/>
    </row>
    <row r="796" ht="12.0" customHeight="1">
      <c r="S796" s="4"/>
    </row>
    <row r="797" ht="12.0" customHeight="1">
      <c r="S797" s="4"/>
    </row>
    <row r="798" ht="12.0" customHeight="1">
      <c r="S798" s="4"/>
    </row>
    <row r="799" ht="12.0" customHeight="1">
      <c r="S799" s="4"/>
    </row>
    <row r="800" ht="12.0" customHeight="1">
      <c r="S800" s="4"/>
    </row>
    <row r="801" ht="12.0" customHeight="1">
      <c r="S801" s="4"/>
    </row>
    <row r="802" ht="12.0" customHeight="1">
      <c r="S802" s="4"/>
    </row>
    <row r="803" ht="12.0" customHeight="1">
      <c r="S803" s="4"/>
    </row>
    <row r="804" ht="12.0" customHeight="1">
      <c r="S804" s="4"/>
    </row>
    <row r="805" ht="12.0" customHeight="1">
      <c r="S805" s="4"/>
    </row>
    <row r="806" ht="12.0" customHeight="1">
      <c r="S806" s="4"/>
    </row>
    <row r="807" ht="12.0" customHeight="1">
      <c r="S807" s="4"/>
    </row>
    <row r="808" ht="12.0" customHeight="1">
      <c r="S808" s="4"/>
    </row>
    <row r="809" ht="12.0" customHeight="1">
      <c r="S809" s="4"/>
    </row>
    <row r="810" ht="12.0" customHeight="1">
      <c r="S810" s="4"/>
    </row>
    <row r="811" ht="12.0" customHeight="1">
      <c r="S811" s="4"/>
    </row>
    <row r="812" ht="12.0" customHeight="1">
      <c r="S812" s="4"/>
    </row>
    <row r="813" ht="12.0" customHeight="1">
      <c r="S813" s="4"/>
    </row>
    <row r="814" ht="12.0" customHeight="1">
      <c r="S814" s="4"/>
    </row>
    <row r="815" ht="12.0" customHeight="1">
      <c r="S815" s="4"/>
    </row>
    <row r="816" ht="12.0" customHeight="1">
      <c r="S816" s="4"/>
    </row>
    <row r="817" ht="12.0" customHeight="1">
      <c r="S817" s="4"/>
    </row>
    <row r="818" ht="12.0" customHeight="1">
      <c r="S818" s="4"/>
    </row>
    <row r="819" ht="12.0" customHeight="1">
      <c r="S819" s="4"/>
    </row>
    <row r="820" ht="12.0" customHeight="1">
      <c r="S820" s="4"/>
    </row>
    <row r="821" ht="12.0" customHeight="1">
      <c r="S821" s="4"/>
    </row>
    <row r="822" ht="12.0" customHeight="1">
      <c r="S822" s="4"/>
    </row>
    <row r="823" ht="12.0" customHeight="1">
      <c r="S823" s="4"/>
    </row>
    <row r="824" ht="12.0" customHeight="1">
      <c r="S824" s="4"/>
    </row>
    <row r="825" ht="12.0" customHeight="1">
      <c r="S825" s="4"/>
    </row>
    <row r="826" ht="12.0" customHeight="1">
      <c r="S826" s="4"/>
    </row>
    <row r="827" ht="12.0" customHeight="1">
      <c r="S827" s="4"/>
    </row>
    <row r="828" ht="12.0" customHeight="1">
      <c r="S828" s="4"/>
    </row>
    <row r="829" ht="12.0" customHeight="1">
      <c r="S829" s="4"/>
    </row>
    <row r="830" ht="12.0" customHeight="1">
      <c r="S830" s="4"/>
    </row>
    <row r="831" ht="12.0" customHeight="1">
      <c r="S831" s="4"/>
    </row>
    <row r="832" ht="12.0" customHeight="1">
      <c r="S832" s="4"/>
    </row>
    <row r="833" ht="12.0" customHeight="1">
      <c r="S833" s="4"/>
    </row>
    <row r="834" ht="12.0" customHeight="1">
      <c r="S834" s="4"/>
    </row>
    <row r="835" ht="12.0" customHeight="1">
      <c r="S835" s="4"/>
    </row>
    <row r="836" ht="12.0" customHeight="1">
      <c r="S836" s="4"/>
    </row>
    <row r="837" ht="12.0" customHeight="1">
      <c r="S837" s="4"/>
    </row>
    <row r="838" ht="12.0" customHeight="1">
      <c r="S838" s="4"/>
    </row>
    <row r="839" ht="12.0" customHeight="1">
      <c r="S839" s="4"/>
    </row>
    <row r="840" ht="12.0" customHeight="1">
      <c r="S840" s="4"/>
    </row>
    <row r="841" ht="12.0" customHeight="1">
      <c r="S841" s="4"/>
    </row>
    <row r="842" ht="12.0" customHeight="1">
      <c r="S842" s="4"/>
    </row>
    <row r="843" ht="12.0" customHeight="1">
      <c r="S843" s="4"/>
    </row>
    <row r="844" ht="12.0" customHeight="1">
      <c r="S844" s="4"/>
    </row>
    <row r="845" ht="12.0" customHeight="1">
      <c r="S845" s="4"/>
    </row>
    <row r="846" ht="12.0" customHeight="1">
      <c r="S846" s="4"/>
    </row>
    <row r="847" ht="12.0" customHeight="1">
      <c r="S847" s="4"/>
    </row>
    <row r="848" ht="12.0" customHeight="1">
      <c r="S848" s="4"/>
    </row>
    <row r="849" ht="12.0" customHeight="1">
      <c r="S849" s="4"/>
    </row>
    <row r="850" ht="12.0" customHeight="1">
      <c r="S850" s="4"/>
    </row>
    <row r="851" ht="12.0" customHeight="1">
      <c r="S851" s="4"/>
    </row>
    <row r="852" ht="12.0" customHeight="1">
      <c r="S852" s="4"/>
    </row>
    <row r="853" ht="12.0" customHeight="1">
      <c r="S853" s="4"/>
    </row>
    <row r="854" ht="12.0" customHeight="1">
      <c r="S854" s="4"/>
    </row>
    <row r="855" ht="12.0" customHeight="1">
      <c r="S855" s="4"/>
    </row>
    <row r="856" ht="12.0" customHeight="1">
      <c r="S856" s="4"/>
    </row>
    <row r="857" ht="12.0" customHeight="1">
      <c r="S857" s="4"/>
    </row>
    <row r="858" ht="12.0" customHeight="1">
      <c r="S858" s="4"/>
    </row>
    <row r="859" ht="12.0" customHeight="1">
      <c r="S859" s="4"/>
    </row>
    <row r="860" ht="12.0" customHeight="1">
      <c r="S860" s="4"/>
    </row>
    <row r="861" ht="12.0" customHeight="1">
      <c r="S861" s="4"/>
    </row>
    <row r="862" ht="12.0" customHeight="1">
      <c r="S862" s="4"/>
    </row>
    <row r="863" ht="12.0" customHeight="1">
      <c r="S863" s="4"/>
    </row>
    <row r="864" ht="12.0" customHeight="1">
      <c r="S864" s="4"/>
    </row>
    <row r="865" ht="12.0" customHeight="1">
      <c r="S865" s="4"/>
    </row>
    <row r="866" ht="12.0" customHeight="1">
      <c r="S866" s="4"/>
    </row>
    <row r="867" ht="12.0" customHeight="1">
      <c r="S867" s="4"/>
    </row>
    <row r="868" ht="12.0" customHeight="1">
      <c r="S868" s="4"/>
    </row>
    <row r="869" ht="12.0" customHeight="1">
      <c r="S869" s="4"/>
    </row>
    <row r="870" ht="12.0" customHeight="1">
      <c r="S870" s="4"/>
    </row>
    <row r="871" ht="12.0" customHeight="1">
      <c r="S871" s="4"/>
    </row>
    <row r="872" ht="12.0" customHeight="1">
      <c r="S872" s="4"/>
    </row>
    <row r="873" ht="12.0" customHeight="1">
      <c r="S873" s="4"/>
    </row>
    <row r="874" ht="12.0" customHeight="1">
      <c r="S874" s="4"/>
    </row>
    <row r="875" ht="12.0" customHeight="1">
      <c r="S875" s="4"/>
    </row>
    <row r="876" ht="12.0" customHeight="1">
      <c r="S876" s="4"/>
    </row>
    <row r="877" ht="12.0" customHeight="1">
      <c r="S877" s="4"/>
    </row>
    <row r="878" ht="12.0" customHeight="1">
      <c r="S878" s="4"/>
    </row>
    <row r="879" ht="12.0" customHeight="1">
      <c r="S879" s="4"/>
    </row>
    <row r="880" ht="12.0" customHeight="1">
      <c r="S880" s="4"/>
    </row>
    <row r="881" ht="12.0" customHeight="1">
      <c r="S881" s="4"/>
    </row>
    <row r="882" ht="12.0" customHeight="1">
      <c r="S882" s="4"/>
    </row>
    <row r="883" ht="12.0" customHeight="1">
      <c r="S883" s="4"/>
    </row>
    <row r="884" ht="12.0" customHeight="1">
      <c r="S884" s="4"/>
    </row>
    <row r="885" ht="12.0" customHeight="1">
      <c r="S885" s="4"/>
    </row>
    <row r="886" ht="12.0" customHeight="1">
      <c r="S886" s="4"/>
    </row>
    <row r="887" ht="12.0" customHeight="1">
      <c r="S887" s="4"/>
    </row>
    <row r="888" ht="12.0" customHeight="1">
      <c r="S888" s="4"/>
    </row>
    <row r="889" ht="12.0" customHeight="1">
      <c r="S889" s="4"/>
    </row>
    <row r="890" ht="12.0" customHeight="1">
      <c r="S890" s="4"/>
    </row>
    <row r="891" ht="12.0" customHeight="1">
      <c r="S891" s="4"/>
    </row>
    <row r="892" ht="12.0" customHeight="1">
      <c r="S892" s="4"/>
    </row>
    <row r="893" ht="12.0" customHeight="1">
      <c r="S893" s="4"/>
    </row>
    <row r="894" ht="12.0" customHeight="1">
      <c r="S894" s="4"/>
    </row>
    <row r="895" ht="12.0" customHeight="1">
      <c r="S895" s="4"/>
    </row>
    <row r="896" ht="12.0" customHeight="1">
      <c r="S896" s="4"/>
    </row>
    <row r="897" ht="12.0" customHeight="1">
      <c r="S897" s="4"/>
    </row>
    <row r="898" ht="12.0" customHeight="1">
      <c r="S898" s="4"/>
    </row>
    <row r="899" ht="12.0" customHeight="1">
      <c r="S899" s="4"/>
    </row>
    <row r="900" ht="12.0" customHeight="1">
      <c r="S900" s="4"/>
    </row>
    <row r="901" ht="12.0" customHeight="1">
      <c r="S901" s="4"/>
    </row>
    <row r="902" ht="12.0" customHeight="1">
      <c r="S902" s="4"/>
    </row>
    <row r="903" ht="12.0" customHeight="1">
      <c r="S903" s="4"/>
    </row>
    <row r="904" ht="12.0" customHeight="1">
      <c r="S904" s="4"/>
    </row>
    <row r="905" ht="12.0" customHeight="1">
      <c r="S905" s="4"/>
    </row>
    <row r="906" ht="12.0" customHeight="1">
      <c r="S906" s="4"/>
    </row>
    <row r="907" ht="12.0" customHeight="1">
      <c r="S907" s="4"/>
    </row>
    <row r="908" ht="12.0" customHeight="1">
      <c r="S908" s="4"/>
    </row>
    <row r="909" ht="12.0" customHeight="1">
      <c r="S909" s="4"/>
    </row>
    <row r="910" ht="12.0" customHeight="1">
      <c r="S910" s="4"/>
    </row>
    <row r="911" ht="12.0" customHeight="1">
      <c r="S911" s="4"/>
    </row>
    <row r="912" ht="12.0" customHeight="1">
      <c r="S912" s="4"/>
    </row>
    <row r="913" ht="12.0" customHeight="1">
      <c r="S913" s="4"/>
    </row>
    <row r="914" ht="12.0" customHeight="1">
      <c r="S914" s="4"/>
    </row>
    <row r="915" ht="12.0" customHeight="1">
      <c r="S915" s="4"/>
    </row>
    <row r="916" ht="12.0" customHeight="1">
      <c r="S916" s="4"/>
    </row>
    <row r="917" ht="12.0" customHeight="1">
      <c r="S917" s="4"/>
    </row>
    <row r="918" ht="12.0" customHeight="1">
      <c r="S918" s="4"/>
    </row>
    <row r="919" ht="12.0" customHeight="1">
      <c r="S919" s="4"/>
    </row>
    <row r="920" ht="12.0" customHeight="1">
      <c r="S920" s="4"/>
    </row>
    <row r="921" ht="12.0" customHeight="1">
      <c r="S921" s="4"/>
    </row>
    <row r="922" ht="12.0" customHeight="1">
      <c r="S922" s="4"/>
    </row>
    <row r="923" ht="12.0" customHeight="1">
      <c r="S923" s="4"/>
    </row>
    <row r="924" ht="12.0" customHeight="1">
      <c r="S924" s="4"/>
    </row>
    <row r="925" ht="12.0" customHeight="1">
      <c r="S925" s="4"/>
    </row>
    <row r="926" ht="12.0" customHeight="1">
      <c r="S926" s="4"/>
    </row>
    <row r="927" ht="12.0" customHeight="1">
      <c r="S927" s="4"/>
    </row>
    <row r="928" ht="12.0" customHeight="1">
      <c r="S928" s="4"/>
    </row>
    <row r="929" ht="12.0" customHeight="1">
      <c r="S929" s="4"/>
    </row>
    <row r="930" ht="12.0" customHeight="1">
      <c r="S930" s="4"/>
    </row>
    <row r="931" ht="12.0" customHeight="1">
      <c r="S931" s="4"/>
    </row>
    <row r="932" ht="12.0" customHeight="1">
      <c r="S932" s="4"/>
    </row>
    <row r="933" ht="12.0" customHeight="1">
      <c r="S933" s="4"/>
    </row>
    <row r="934" ht="12.0" customHeight="1">
      <c r="S934" s="4"/>
    </row>
    <row r="935" ht="12.0" customHeight="1">
      <c r="S935" s="4"/>
    </row>
    <row r="936" ht="12.0" customHeight="1">
      <c r="S936" s="4"/>
    </row>
    <row r="937" ht="12.0" customHeight="1">
      <c r="S937" s="4"/>
    </row>
    <row r="938" ht="12.0" customHeight="1">
      <c r="S938" s="4"/>
    </row>
    <row r="939" ht="12.0" customHeight="1">
      <c r="S939" s="4"/>
    </row>
    <row r="940" ht="12.0" customHeight="1">
      <c r="S940" s="4"/>
    </row>
    <row r="941" ht="12.0" customHeight="1">
      <c r="S941" s="4"/>
    </row>
    <row r="942" ht="12.0" customHeight="1">
      <c r="S942" s="4"/>
    </row>
    <row r="943" ht="12.0" customHeight="1">
      <c r="S943" s="4"/>
    </row>
    <row r="944" ht="12.0" customHeight="1">
      <c r="S944" s="4"/>
    </row>
    <row r="945" ht="12.0" customHeight="1">
      <c r="S945" s="4"/>
    </row>
    <row r="946" ht="12.0" customHeight="1">
      <c r="S946" s="4"/>
    </row>
    <row r="947" ht="12.0" customHeight="1">
      <c r="S947" s="4"/>
    </row>
    <row r="948" ht="12.0" customHeight="1">
      <c r="S948" s="4"/>
    </row>
    <row r="949" ht="12.0" customHeight="1">
      <c r="S949" s="4"/>
    </row>
    <row r="950" ht="12.0" customHeight="1">
      <c r="S950" s="4"/>
    </row>
    <row r="951" ht="12.0" customHeight="1">
      <c r="S951" s="4"/>
    </row>
    <row r="952" ht="12.0" customHeight="1">
      <c r="S952" s="4"/>
    </row>
    <row r="953" ht="12.0" customHeight="1">
      <c r="S953" s="4"/>
    </row>
    <row r="954" ht="12.0" customHeight="1">
      <c r="S954" s="4"/>
    </row>
    <row r="955" ht="12.0" customHeight="1">
      <c r="S955" s="4"/>
    </row>
    <row r="956" ht="12.0" customHeight="1">
      <c r="S956" s="4"/>
    </row>
    <row r="957" ht="12.0" customHeight="1">
      <c r="S957" s="4"/>
    </row>
    <row r="958" ht="12.0" customHeight="1">
      <c r="S958" s="4"/>
    </row>
    <row r="959" ht="12.0" customHeight="1">
      <c r="S959" s="4"/>
    </row>
    <row r="960" ht="12.0" customHeight="1">
      <c r="S960" s="4"/>
    </row>
    <row r="961" ht="12.0" customHeight="1">
      <c r="S961" s="4"/>
    </row>
    <row r="962" ht="12.0" customHeight="1">
      <c r="S962" s="4"/>
    </row>
    <row r="963" ht="12.0" customHeight="1">
      <c r="S963" s="4"/>
    </row>
    <row r="964" ht="12.0" customHeight="1">
      <c r="S964" s="4"/>
    </row>
    <row r="965" ht="12.0" customHeight="1">
      <c r="S965" s="4"/>
    </row>
    <row r="966" ht="12.0" customHeight="1">
      <c r="S966" s="4"/>
    </row>
    <row r="967" ht="12.0" customHeight="1">
      <c r="S967" s="4"/>
    </row>
    <row r="968" ht="12.0" customHeight="1">
      <c r="S968" s="4"/>
    </row>
    <row r="969" ht="12.0" customHeight="1">
      <c r="S969" s="4"/>
    </row>
    <row r="970" ht="12.0" customHeight="1">
      <c r="S970" s="4"/>
    </row>
    <row r="971" ht="12.0" customHeight="1">
      <c r="S971" s="4"/>
    </row>
    <row r="972" ht="12.0" customHeight="1">
      <c r="S972" s="4"/>
    </row>
    <row r="973" ht="12.0" customHeight="1">
      <c r="S973" s="4"/>
    </row>
    <row r="974" ht="12.0" customHeight="1">
      <c r="S974" s="4"/>
    </row>
    <row r="975" ht="12.0" customHeight="1">
      <c r="S975" s="4"/>
    </row>
    <row r="976" ht="12.0" customHeight="1">
      <c r="S976" s="4"/>
    </row>
    <row r="977" ht="12.0" customHeight="1">
      <c r="S977" s="4"/>
    </row>
    <row r="978" ht="12.0" customHeight="1">
      <c r="S978" s="4"/>
    </row>
    <row r="979" ht="12.0" customHeight="1">
      <c r="S979" s="4"/>
    </row>
    <row r="980" ht="12.0" customHeight="1">
      <c r="S980" s="4"/>
    </row>
    <row r="981" ht="12.0" customHeight="1">
      <c r="S981" s="4"/>
    </row>
    <row r="982" ht="12.0" customHeight="1">
      <c r="S982" s="4"/>
    </row>
    <row r="983" ht="12.0" customHeight="1">
      <c r="S983" s="4"/>
    </row>
    <row r="984" ht="12.0" customHeight="1">
      <c r="S984" s="4"/>
    </row>
    <row r="985" ht="12.0" customHeight="1">
      <c r="S985" s="4"/>
    </row>
    <row r="986" ht="12.0" customHeight="1">
      <c r="S986" s="4"/>
    </row>
    <row r="987" ht="12.0" customHeight="1">
      <c r="S987" s="4"/>
    </row>
    <row r="988" ht="12.0" customHeight="1">
      <c r="S988" s="4"/>
    </row>
    <row r="989" ht="12.0" customHeight="1">
      <c r="S989" s="4"/>
    </row>
    <row r="990" ht="12.0" customHeight="1">
      <c r="S990" s="4"/>
    </row>
    <row r="991" ht="12.0" customHeight="1">
      <c r="S991" s="4"/>
    </row>
    <row r="992" ht="12.0" customHeight="1">
      <c r="S992" s="4"/>
    </row>
    <row r="993" ht="12.0" customHeight="1">
      <c r="S993" s="4"/>
    </row>
    <row r="994" ht="12.0" customHeight="1">
      <c r="S994" s="4"/>
    </row>
    <row r="995" ht="12.0" customHeight="1">
      <c r="S995" s="4"/>
    </row>
    <row r="996" ht="12.0" customHeight="1">
      <c r="S996" s="4"/>
    </row>
    <row r="997" ht="12.0" customHeight="1">
      <c r="S997" s="4"/>
    </row>
    <row r="998" ht="12.0" customHeight="1">
      <c r="S998" s="4"/>
    </row>
    <row r="999" ht="12.0" customHeight="1">
      <c r="S999" s="4"/>
    </row>
    <row r="1000" ht="12.0" customHeight="1">
      <c r="S1000" s="4"/>
    </row>
  </sheetData>
  <mergeCells count="14">
    <mergeCell ref="B31:G31"/>
    <mergeCell ref="J31:P31"/>
    <mergeCell ref="S31:Y31"/>
    <mergeCell ref="N49:P49"/>
    <mergeCell ref="B52:G52"/>
    <mergeCell ref="J52:P52"/>
    <mergeCell ref="S52:Y52"/>
    <mergeCell ref="B6:G6"/>
    <mergeCell ref="J6:P6"/>
    <mergeCell ref="S6:Y6"/>
    <mergeCell ref="N24:P24"/>
    <mergeCell ref="A26:P26"/>
    <mergeCell ref="T27:T28"/>
    <mergeCell ref="U27:U28"/>
  </mergeCells>
  <hyperlinks>
    <hyperlink r:id="rId2" ref="B75"/>
    <hyperlink r:id="rId3" ref="B76"/>
  </hyperlinks>
  <printOptions/>
  <pageMargins bottom="0.75" footer="0.0" header="0.0" left="0.7" right="0.7" top="0.75"/>
  <pageSetup paperSize="9" orientation="portrait"/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0.71"/>
    <col customWidth="1" min="2" max="6" width="8.71"/>
    <col customWidth="1" min="7" max="8" width="9.14"/>
    <col customWidth="1" min="9" max="9" width="1.57"/>
    <col customWidth="1" min="10" max="17" width="8.71"/>
    <col customWidth="1" min="18" max="18" width="1.57"/>
    <col customWidth="1" min="19" max="19" width="9.14"/>
    <col customWidth="1" min="20" max="26" width="8.71"/>
  </cols>
  <sheetData>
    <row r="1" ht="12.0" customHeight="1">
      <c r="A1" s="2" t="s">
        <v>143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"/>
      <c r="P1" s="2"/>
      <c r="Q1" s="2"/>
      <c r="R1" s="2"/>
      <c r="S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3"/>
      <c r="S2" s="4"/>
    </row>
    <row r="3" ht="12.0" customHeight="1">
      <c r="A3" s="1" t="s">
        <v>154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9"/>
      <c r="R5" s="7"/>
      <c r="S5" s="4"/>
    </row>
    <row r="6" ht="12.0" customHeight="1">
      <c r="A6" s="9"/>
      <c r="B6" s="10" t="s">
        <v>144</v>
      </c>
      <c r="C6" s="11"/>
      <c r="D6" s="11"/>
      <c r="E6" s="11"/>
      <c r="F6" s="11"/>
      <c r="G6" s="11"/>
      <c r="H6" s="12"/>
      <c r="I6" s="9"/>
      <c r="J6" s="10" t="s">
        <v>145</v>
      </c>
      <c r="K6" s="11"/>
      <c r="L6" s="11"/>
      <c r="M6" s="11"/>
      <c r="N6" s="11"/>
      <c r="O6" s="11"/>
      <c r="P6" s="11"/>
      <c r="Q6" s="83"/>
      <c r="R6" s="9"/>
      <c r="S6" s="10" t="s">
        <v>146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9829.0</v>
      </c>
      <c r="C9" s="9">
        <v>13.0</v>
      </c>
      <c r="D9" s="9">
        <v>36.0</v>
      </c>
      <c r="E9" s="9">
        <v>463.0</v>
      </c>
      <c r="F9" s="9">
        <v>285.0</v>
      </c>
      <c r="G9" s="9">
        <f t="shared" ref="G9:G17" si="2">SUM(B9:F9)</f>
        <v>10626</v>
      </c>
      <c r="H9" s="22">
        <f>G9/G19</f>
        <v>0.6318230467</v>
      </c>
      <c r="I9" s="9"/>
      <c r="J9" s="9">
        <v>1123.0</v>
      </c>
      <c r="K9" s="9">
        <v>23.0</v>
      </c>
      <c r="L9" s="9">
        <v>36.0</v>
      </c>
      <c r="M9" s="9">
        <v>470.0</v>
      </c>
      <c r="N9" s="9">
        <v>3.0</v>
      </c>
      <c r="O9" s="9">
        <v>987.0</v>
      </c>
      <c r="P9" s="9">
        <f t="shared" ref="P9:P17" si="3">SUM(J9:O9)</f>
        <v>2642</v>
      </c>
      <c r="Q9" s="22">
        <f>P9/P19</f>
        <v>0.8086929905</v>
      </c>
      <c r="R9" s="9"/>
      <c r="S9" s="9">
        <f t="shared" ref="S9:V9" si="1">B9+J9</f>
        <v>10952</v>
      </c>
      <c r="T9" s="9">
        <f t="shared" si="1"/>
        <v>36</v>
      </c>
      <c r="U9" s="9">
        <f t="shared" si="1"/>
        <v>72</v>
      </c>
      <c r="V9" s="9">
        <f t="shared" si="1"/>
        <v>933</v>
      </c>
      <c r="W9" s="9">
        <f t="shared" ref="W9:W17" si="5">N9</f>
        <v>3</v>
      </c>
      <c r="X9" s="9">
        <f t="shared" ref="X9:X17" si="6">F9+O9</f>
        <v>1272</v>
      </c>
      <c r="Y9" s="9">
        <f t="shared" ref="Y9:Y17" si="7">SUM(S9:X9)</f>
        <v>13268</v>
      </c>
      <c r="Z9" s="22">
        <f>Y9/Y19</f>
        <v>0.660592482</v>
      </c>
    </row>
    <row r="10" ht="12.0" customHeight="1">
      <c r="A10" s="19" t="s">
        <v>16</v>
      </c>
      <c r="B10" s="9">
        <v>0.0</v>
      </c>
      <c r="C10" s="9">
        <v>1921.0</v>
      </c>
      <c r="D10" s="9">
        <v>2368.0</v>
      </c>
      <c r="E10" s="9">
        <v>38.0</v>
      </c>
      <c r="F10" s="9">
        <v>64.0</v>
      </c>
      <c r="G10" s="9">
        <f t="shared" si="2"/>
        <v>4391</v>
      </c>
      <c r="H10" s="22">
        <f>G10/G19</f>
        <v>0.2610893091</v>
      </c>
      <c r="I10" s="9"/>
      <c r="J10" s="9">
        <v>0.0</v>
      </c>
      <c r="K10" s="9">
        <v>78.0</v>
      </c>
      <c r="L10" s="9">
        <v>41.0</v>
      </c>
      <c r="M10" s="9">
        <v>6.0</v>
      </c>
      <c r="N10" s="9">
        <v>0.0</v>
      </c>
      <c r="O10" s="9">
        <v>82.0</v>
      </c>
      <c r="P10" s="9">
        <f t="shared" si="3"/>
        <v>207</v>
      </c>
      <c r="Q10" s="22">
        <f>P10/P19</f>
        <v>0.06336088154</v>
      </c>
      <c r="R10" s="9"/>
      <c r="S10" s="9">
        <f t="shared" ref="S10:V10" si="4">B10+J10</f>
        <v>0</v>
      </c>
      <c r="T10" s="9">
        <f t="shared" si="4"/>
        <v>1999</v>
      </c>
      <c r="U10" s="9">
        <f t="shared" si="4"/>
        <v>2409</v>
      </c>
      <c r="V10" s="9">
        <f t="shared" si="4"/>
        <v>44</v>
      </c>
      <c r="W10" s="9">
        <f t="shared" si="5"/>
        <v>0</v>
      </c>
      <c r="X10" s="9">
        <f t="shared" si="6"/>
        <v>146</v>
      </c>
      <c r="Y10" s="9">
        <f t="shared" si="7"/>
        <v>4598</v>
      </c>
      <c r="Z10" s="22">
        <f>Y10/Y19</f>
        <v>0.22892706</v>
      </c>
    </row>
    <row r="11" ht="12.0" customHeight="1">
      <c r="A11" s="19" t="s">
        <v>17</v>
      </c>
      <c r="B11" s="9">
        <v>0.0</v>
      </c>
      <c r="C11" s="9">
        <v>1643.0</v>
      </c>
      <c r="D11" s="9">
        <v>0.0</v>
      </c>
      <c r="E11" s="9">
        <v>0.0</v>
      </c>
      <c r="F11" s="9">
        <v>19.0</v>
      </c>
      <c r="G11" s="9">
        <f t="shared" si="2"/>
        <v>1662</v>
      </c>
      <c r="H11" s="22">
        <f>G11/G19</f>
        <v>0.09882268998</v>
      </c>
      <c r="I11" s="9"/>
      <c r="J11" s="9">
        <v>0.0</v>
      </c>
      <c r="K11" s="9">
        <v>294.0</v>
      </c>
      <c r="L11" s="9">
        <v>0.0</v>
      </c>
      <c r="M11" s="9">
        <v>1.0</v>
      </c>
      <c r="N11" s="9">
        <v>0.0</v>
      </c>
      <c r="O11" s="9">
        <v>28.0</v>
      </c>
      <c r="P11" s="9">
        <f t="shared" si="3"/>
        <v>323</v>
      </c>
      <c r="Q11" s="22">
        <f>P11/P19</f>
        <v>0.0988674625</v>
      </c>
      <c r="R11" s="9"/>
      <c r="S11" s="9">
        <f t="shared" ref="S11:V11" si="8">B11+J11</f>
        <v>0</v>
      </c>
      <c r="T11" s="9">
        <f t="shared" si="8"/>
        <v>1937</v>
      </c>
      <c r="U11" s="9">
        <f t="shared" si="8"/>
        <v>0</v>
      </c>
      <c r="V11" s="9">
        <f t="shared" si="8"/>
        <v>1</v>
      </c>
      <c r="W11" s="9">
        <f t="shared" si="5"/>
        <v>0</v>
      </c>
      <c r="X11" s="9">
        <f t="shared" si="6"/>
        <v>47</v>
      </c>
      <c r="Y11" s="9">
        <f t="shared" si="7"/>
        <v>1985</v>
      </c>
      <c r="Z11" s="22">
        <f>Y11/Y19</f>
        <v>0.09882997262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9">
        <v>0.0</v>
      </c>
      <c r="G12" s="9">
        <f t="shared" si="2"/>
        <v>26</v>
      </c>
      <c r="H12" s="22">
        <f>G12/G19</f>
        <v>0.001545962659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3"/>
        <v>0</v>
      </c>
      <c r="Q12" s="22">
        <f>P12/P19</f>
        <v>0</v>
      </c>
      <c r="R12" s="9"/>
      <c r="S12" s="9">
        <f t="shared" ref="S12:V12" si="9">B12+J12</f>
        <v>0</v>
      </c>
      <c r="T12" s="9">
        <f t="shared" si="9"/>
        <v>2</v>
      </c>
      <c r="U12" s="9">
        <f t="shared" si="9"/>
        <v>24</v>
      </c>
      <c r="V12" s="9">
        <f t="shared" si="9"/>
        <v>0</v>
      </c>
      <c r="W12" s="9">
        <f t="shared" si="5"/>
        <v>0</v>
      </c>
      <c r="X12" s="9">
        <f t="shared" si="6"/>
        <v>0</v>
      </c>
      <c r="Y12" s="9">
        <f t="shared" si="7"/>
        <v>26</v>
      </c>
      <c r="Z12" s="22">
        <f>Y12/Y19</f>
        <v>0.001294498382</v>
      </c>
    </row>
    <row r="13" ht="12.0" customHeight="1">
      <c r="A13" s="19" t="s">
        <v>155</v>
      </c>
      <c r="B13" s="9">
        <v>0.0</v>
      </c>
      <c r="C13" s="9">
        <v>34.0</v>
      </c>
      <c r="D13" s="9">
        <v>30.0</v>
      </c>
      <c r="E13" s="9">
        <v>1.0</v>
      </c>
      <c r="F13" s="9">
        <v>2.0</v>
      </c>
      <c r="G13" s="9">
        <f t="shared" si="2"/>
        <v>67</v>
      </c>
      <c r="H13" s="22">
        <f>G13/G19</f>
        <v>0.003983826852</v>
      </c>
      <c r="I13" s="9"/>
      <c r="J13" s="9">
        <v>0.0</v>
      </c>
      <c r="K13" s="9">
        <v>14.0</v>
      </c>
      <c r="L13" s="9">
        <v>1.0</v>
      </c>
      <c r="M13" s="9">
        <v>1.0</v>
      </c>
      <c r="N13" s="9">
        <v>0.0</v>
      </c>
      <c r="O13" s="9">
        <v>59.0</v>
      </c>
      <c r="P13" s="9">
        <f t="shared" si="3"/>
        <v>75</v>
      </c>
      <c r="Q13" s="22">
        <f>P13/P19</f>
        <v>0.02295684114</v>
      </c>
      <c r="R13" s="9"/>
      <c r="S13" s="9">
        <f t="shared" ref="S13:V13" si="10">B13+J13</f>
        <v>0</v>
      </c>
      <c r="T13" s="9">
        <f t="shared" si="10"/>
        <v>48</v>
      </c>
      <c r="U13" s="9">
        <f t="shared" si="10"/>
        <v>31</v>
      </c>
      <c r="V13" s="9">
        <f t="shared" si="10"/>
        <v>2</v>
      </c>
      <c r="W13" s="9">
        <f t="shared" si="5"/>
        <v>0</v>
      </c>
      <c r="X13" s="9">
        <f t="shared" si="6"/>
        <v>61</v>
      </c>
      <c r="Y13" s="9">
        <f t="shared" si="7"/>
        <v>142</v>
      </c>
      <c r="Z13" s="22">
        <f>Y13/Y19</f>
        <v>0.007069952701</v>
      </c>
    </row>
    <row r="14" ht="12.0" customHeight="1">
      <c r="A14" s="19" t="s">
        <v>19</v>
      </c>
      <c r="B14" s="9">
        <v>0.0</v>
      </c>
      <c r="C14" s="9">
        <v>27.0</v>
      </c>
      <c r="D14" s="9">
        <v>0.0</v>
      </c>
      <c r="E14" s="9">
        <v>0.0</v>
      </c>
      <c r="F14" s="9">
        <v>4.0</v>
      </c>
      <c r="G14" s="9">
        <f t="shared" si="2"/>
        <v>31</v>
      </c>
      <c r="H14" s="22">
        <f>G14/G19</f>
        <v>0.00184326317</v>
      </c>
      <c r="I14" s="9"/>
      <c r="J14" s="9">
        <v>0.0</v>
      </c>
      <c r="K14" s="9">
        <v>7.0</v>
      </c>
      <c r="L14" s="9">
        <v>0.0</v>
      </c>
      <c r="M14" s="9">
        <v>0.0</v>
      </c>
      <c r="N14" s="9">
        <v>0.0</v>
      </c>
      <c r="O14" s="9">
        <v>3.0</v>
      </c>
      <c r="P14" s="9">
        <f t="shared" si="3"/>
        <v>10</v>
      </c>
      <c r="Q14" s="22">
        <f>P14/P19</f>
        <v>0.003060912152</v>
      </c>
      <c r="R14" s="9"/>
      <c r="S14" s="9">
        <f t="shared" ref="S14:V14" si="11">B14+J14</f>
        <v>0</v>
      </c>
      <c r="T14" s="9">
        <f t="shared" si="11"/>
        <v>34</v>
      </c>
      <c r="U14" s="9">
        <f t="shared" si="11"/>
        <v>0</v>
      </c>
      <c r="V14" s="9">
        <f t="shared" si="11"/>
        <v>0</v>
      </c>
      <c r="W14" s="9">
        <f t="shared" si="5"/>
        <v>0</v>
      </c>
      <c r="X14" s="9">
        <f t="shared" si="6"/>
        <v>7</v>
      </c>
      <c r="Y14" s="9">
        <f t="shared" si="7"/>
        <v>41</v>
      </c>
      <c r="Z14" s="22">
        <f>Y14/Y19</f>
        <v>0.002041324371</v>
      </c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9">
        <v>0.0</v>
      </c>
      <c r="G15" s="9">
        <f t="shared" si="2"/>
        <v>6</v>
      </c>
      <c r="H15" s="22">
        <f>G15/G19</f>
        <v>0.0003567606136</v>
      </c>
      <c r="I15" s="9"/>
      <c r="J15" s="9">
        <v>0.0</v>
      </c>
      <c r="K15" s="9">
        <v>5.0</v>
      </c>
      <c r="L15" s="9">
        <v>0.0</v>
      </c>
      <c r="M15" s="9">
        <v>0.0</v>
      </c>
      <c r="N15" s="9">
        <v>0.0</v>
      </c>
      <c r="O15" s="9">
        <v>1.0</v>
      </c>
      <c r="P15" s="9">
        <f t="shared" si="3"/>
        <v>6</v>
      </c>
      <c r="Q15" s="22">
        <f>P15/P19</f>
        <v>0.001836547291</v>
      </c>
      <c r="R15" s="9"/>
      <c r="S15" s="9">
        <f t="shared" ref="S15:V15" si="12">B15+J15</f>
        <v>0</v>
      </c>
      <c r="T15" s="9">
        <f t="shared" si="12"/>
        <v>11</v>
      </c>
      <c r="U15" s="9">
        <f t="shared" si="12"/>
        <v>0</v>
      </c>
      <c r="V15" s="9">
        <f t="shared" si="12"/>
        <v>0</v>
      </c>
      <c r="W15" s="9">
        <f t="shared" si="5"/>
        <v>0</v>
      </c>
      <c r="X15" s="9">
        <f t="shared" si="6"/>
        <v>1</v>
      </c>
      <c r="Y15" s="9">
        <f t="shared" si="7"/>
        <v>12</v>
      </c>
      <c r="Z15" s="22">
        <f>Y15/Y19</f>
        <v>0.0005974607916</v>
      </c>
    </row>
    <row r="16" ht="12.0" customHeight="1">
      <c r="A16" s="19" t="s">
        <v>65</v>
      </c>
      <c r="B16" s="9">
        <v>0.0</v>
      </c>
      <c r="C16" s="9">
        <v>3.0</v>
      </c>
      <c r="D16" s="9">
        <v>0.0</v>
      </c>
      <c r="E16" s="9">
        <v>0.0</v>
      </c>
      <c r="F16" s="9">
        <v>1.0</v>
      </c>
      <c r="G16" s="9">
        <f t="shared" si="2"/>
        <v>4</v>
      </c>
      <c r="H16" s="22">
        <f>G16/G19</f>
        <v>0.0002378404091</v>
      </c>
      <c r="I16" s="9"/>
      <c r="J16" s="9">
        <v>0.0</v>
      </c>
      <c r="K16" s="9">
        <v>0.0</v>
      </c>
      <c r="L16" s="9">
        <v>0.0</v>
      </c>
      <c r="M16" s="9">
        <v>0.0</v>
      </c>
      <c r="N16" s="9">
        <v>0.0</v>
      </c>
      <c r="O16" s="9">
        <v>1.0</v>
      </c>
      <c r="P16" s="9">
        <f t="shared" si="3"/>
        <v>1</v>
      </c>
      <c r="Q16" s="22">
        <f>P16/P19</f>
        <v>0.0003060912152</v>
      </c>
      <c r="R16" s="9"/>
      <c r="S16" s="9">
        <f t="shared" ref="S16:V16" si="13">B16+J16</f>
        <v>0</v>
      </c>
      <c r="T16" s="9">
        <f t="shared" si="13"/>
        <v>3</v>
      </c>
      <c r="U16" s="9">
        <f t="shared" si="13"/>
        <v>0</v>
      </c>
      <c r="V16" s="9">
        <f t="shared" si="13"/>
        <v>0</v>
      </c>
      <c r="W16" s="9">
        <f t="shared" si="5"/>
        <v>0</v>
      </c>
      <c r="X16" s="9">
        <f t="shared" si="6"/>
        <v>2</v>
      </c>
      <c r="Y16" s="9">
        <f t="shared" si="7"/>
        <v>5</v>
      </c>
      <c r="Z16" s="22">
        <f>Y16/Y19</f>
        <v>0.0002489419965</v>
      </c>
    </row>
    <row r="17" ht="12.0" customHeight="1">
      <c r="A17" s="19" t="s">
        <v>66</v>
      </c>
      <c r="B17" s="9">
        <v>0.0</v>
      </c>
      <c r="C17" s="9">
        <v>3.0</v>
      </c>
      <c r="D17" s="9">
        <v>0.0</v>
      </c>
      <c r="E17" s="9">
        <v>0.0</v>
      </c>
      <c r="F17" s="9">
        <v>2.0</v>
      </c>
      <c r="G17" s="9">
        <f t="shared" si="2"/>
        <v>5</v>
      </c>
      <c r="H17" s="22">
        <f>G17/G19</f>
        <v>0.0002973005114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2.0</v>
      </c>
      <c r="P17" s="9">
        <f t="shared" si="3"/>
        <v>3</v>
      </c>
      <c r="Q17" s="22">
        <f>P17/P19</f>
        <v>0.0009182736455</v>
      </c>
      <c r="R17" s="9"/>
      <c r="S17" s="9">
        <f t="shared" ref="S17:V17" si="14">B17+J17</f>
        <v>0</v>
      </c>
      <c r="T17" s="9">
        <f t="shared" si="14"/>
        <v>4</v>
      </c>
      <c r="U17" s="9">
        <f t="shared" si="14"/>
        <v>0</v>
      </c>
      <c r="V17" s="9">
        <f t="shared" si="14"/>
        <v>0</v>
      </c>
      <c r="W17" s="9">
        <f t="shared" si="5"/>
        <v>0</v>
      </c>
      <c r="X17" s="9">
        <f t="shared" si="6"/>
        <v>4</v>
      </c>
      <c r="Y17" s="9">
        <f t="shared" si="7"/>
        <v>8</v>
      </c>
      <c r="Z17" s="22">
        <f>Y17/Y19</f>
        <v>0.0003983071944</v>
      </c>
    </row>
    <row r="18" ht="12.0" customHeight="1">
      <c r="A18" s="1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F19" si="15">SUM(B9:B17)</f>
        <v>9829</v>
      </c>
      <c r="C19" s="27">
        <f t="shared" si="15"/>
        <v>3652</v>
      </c>
      <c r="D19" s="27">
        <f t="shared" si="15"/>
        <v>2458</v>
      </c>
      <c r="E19" s="27">
        <f t="shared" si="15"/>
        <v>502</v>
      </c>
      <c r="F19" s="27">
        <f t="shared" si="15"/>
        <v>377</v>
      </c>
      <c r="G19" s="27">
        <f>SUM(B19:F19)</f>
        <v>16818</v>
      </c>
      <c r="H19" s="28">
        <f>G19/G19</f>
        <v>1</v>
      </c>
      <c r="I19" s="27"/>
      <c r="J19" s="27">
        <f t="shared" ref="J19:O19" si="16">SUM(J9:J17)</f>
        <v>1123</v>
      </c>
      <c r="K19" s="27">
        <f t="shared" si="16"/>
        <v>422</v>
      </c>
      <c r="L19" s="27">
        <f t="shared" si="16"/>
        <v>78</v>
      </c>
      <c r="M19" s="27">
        <f t="shared" si="16"/>
        <v>478</v>
      </c>
      <c r="N19" s="27">
        <f t="shared" si="16"/>
        <v>3</v>
      </c>
      <c r="O19" s="27">
        <f t="shared" si="16"/>
        <v>1163</v>
      </c>
      <c r="P19" s="27">
        <f>SUM(J19:O19)</f>
        <v>3267</v>
      </c>
      <c r="Q19" s="28">
        <f>P19/P19</f>
        <v>1</v>
      </c>
      <c r="R19" s="27"/>
      <c r="S19" s="27">
        <f t="shared" ref="S19:V19" si="17">B19+J19</f>
        <v>10952</v>
      </c>
      <c r="T19" s="27">
        <f t="shared" si="17"/>
        <v>4074</v>
      </c>
      <c r="U19" s="27">
        <f t="shared" si="17"/>
        <v>2536</v>
      </c>
      <c r="V19" s="27">
        <f t="shared" si="17"/>
        <v>980</v>
      </c>
      <c r="W19" s="27">
        <f>N19</f>
        <v>3</v>
      </c>
      <c r="X19" s="27">
        <f>F19+O19</f>
        <v>1540</v>
      </c>
      <c r="Y19" s="27">
        <f>SUM(S19:X19)</f>
        <v>20085</v>
      </c>
      <c r="Z19" s="28">
        <f>Y19/Y19</f>
        <v>1</v>
      </c>
    </row>
    <row r="20" ht="12.0" customHeight="1">
      <c r="A20" s="26" t="s">
        <v>12</v>
      </c>
      <c r="B20" s="28">
        <f>B19/G19</f>
        <v>0.5844333452</v>
      </c>
      <c r="C20" s="28">
        <f>C19/G19</f>
        <v>0.2171482935</v>
      </c>
      <c r="D20" s="28">
        <f>D19/G19</f>
        <v>0.1461529314</v>
      </c>
      <c r="E20" s="28">
        <f>E19/G19</f>
        <v>0.02984897134</v>
      </c>
      <c r="F20" s="28">
        <f>F19/G19</f>
        <v>0.02241645856</v>
      </c>
      <c r="G20" s="28">
        <f>G19/G19</f>
        <v>1</v>
      </c>
      <c r="H20" s="28"/>
      <c r="I20" s="28"/>
      <c r="J20" s="28">
        <f>J19/P19</f>
        <v>0.3437404346</v>
      </c>
      <c r="K20" s="28">
        <f>K19/P19</f>
        <v>0.1291704928</v>
      </c>
      <c r="L20" s="28">
        <f>L19/P19</f>
        <v>0.02387511478</v>
      </c>
      <c r="M20" s="28">
        <f>M19/P19</f>
        <v>0.1463116009</v>
      </c>
      <c r="N20" s="28">
        <f>N19/P19</f>
        <v>0.0009182736455</v>
      </c>
      <c r="O20" s="28">
        <f>O19/P19</f>
        <v>0.3559840833</v>
      </c>
      <c r="P20" s="28">
        <f>P19/P19</f>
        <v>1</v>
      </c>
      <c r="Q20" s="28"/>
      <c r="R20" s="28"/>
      <c r="S20" s="28">
        <f>S19/Y19</f>
        <v>0.5452825492</v>
      </c>
      <c r="T20" s="28">
        <f>T19/Y19</f>
        <v>0.2028379388</v>
      </c>
      <c r="U20" s="28">
        <f>U19/Y19</f>
        <v>0.1262633806</v>
      </c>
      <c r="V20" s="28">
        <f>V19/Y19</f>
        <v>0.04879263132</v>
      </c>
      <c r="W20" s="28">
        <f>W19/Y19</f>
        <v>0.0001493651979</v>
      </c>
      <c r="X20" s="28">
        <f>X19/Y19</f>
        <v>0.07667413493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G21" si="18">SUM(B10:B17)</f>
        <v>0</v>
      </c>
      <c r="C21" s="9">
        <f t="shared" si="18"/>
        <v>3639</v>
      </c>
      <c r="D21" s="9">
        <f t="shared" si="18"/>
        <v>2422</v>
      </c>
      <c r="E21" s="9">
        <f t="shared" si="18"/>
        <v>39</v>
      </c>
      <c r="F21" s="9">
        <f t="shared" si="18"/>
        <v>92</v>
      </c>
      <c r="G21" s="9">
        <f t="shared" si="18"/>
        <v>6192</v>
      </c>
      <c r="H21" s="9"/>
      <c r="I21" s="9"/>
      <c r="J21" s="9">
        <f t="shared" ref="J21:P21" si="19">SUM(J10:J17)</f>
        <v>0</v>
      </c>
      <c r="K21" s="9">
        <f t="shared" si="19"/>
        <v>399</v>
      </c>
      <c r="L21" s="9">
        <f t="shared" si="19"/>
        <v>42</v>
      </c>
      <c r="M21" s="9">
        <f t="shared" si="19"/>
        <v>8</v>
      </c>
      <c r="N21" s="9">
        <f t="shared" si="19"/>
        <v>0</v>
      </c>
      <c r="O21" s="9">
        <f t="shared" si="19"/>
        <v>176</v>
      </c>
      <c r="P21" s="9">
        <f t="shared" si="19"/>
        <v>625</v>
      </c>
      <c r="Q21" s="9"/>
      <c r="R21" s="9"/>
      <c r="S21" s="9">
        <f t="shared" ref="S21:Y21" si="20">SUM(S10:S17)</f>
        <v>0</v>
      </c>
      <c r="T21" s="9">
        <f t="shared" si="20"/>
        <v>4038</v>
      </c>
      <c r="U21" s="9">
        <f t="shared" si="20"/>
        <v>2464</v>
      </c>
      <c r="V21" s="9">
        <f t="shared" si="20"/>
        <v>47</v>
      </c>
      <c r="W21" s="9">
        <f t="shared" si="20"/>
        <v>0</v>
      </c>
      <c r="X21" s="9">
        <f t="shared" si="20"/>
        <v>268</v>
      </c>
      <c r="Y21" s="9">
        <f t="shared" si="20"/>
        <v>6817</v>
      </c>
      <c r="Z21" s="9"/>
    </row>
    <row r="22" ht="12.0" customHeight="1">
      <c r="A22" s="29" t="s">
        <v>22</v>
      </c>
      <c r="B22" s="22">
        <f t="shared" ref="B22:G22" si="21">B21/B19</f>
        <v>0</v>
      </c>
      <c r="C22" s="22">
        <f t="shared" si="21"/>
        <v>0.9964403067</v>
      </c>
      <c r="D22" s="22">
        <f t="shared" si="21"/>
        <v>0.9853539463</v>
      </c>
      <c r="E22" s="22">
        <f t="shared" si="21"/>
        <v>0.07768924303</v>
      </c>
      <c r="F22" s="22">
        <f t="shared" si="21"/>
        <v>0.2440318302</v>
      </c>
      <c r="G22" s="22">
        <f t="shared" si="21"/>
        <v>0.3681769533</v>
      </c>
      <c r="H22" s="22"/>
      <c r="I22" s="22"/>
      <c r="J22" s="22">
        <f t="shared" ref="J22:P22" si="22">J21/J19</f>
        <v>0</v>
      </c>
      <c r="K22" s="22">
        <f t="shared" si="22"/>
        <v>0.9454976303</v>
      </c>
      <c r="L22" s="22">
        <f t="shared" si="22"/>
        <v>0.5384615385</v>
      </c>
      <c r="M22" s="22">
        <f t="shared" si="22"/>
        <v>0.01673640167</v>
      </c>
      <c r="N22" s="22">
        <f t="shared" si="22"/>
        <v>0</v>
      </c>
      <c r="O22" s="22">
        <f t="shared" si="22"/>
        <v>0.1513327601</v>
      </c>
      <c r="P22" s="22">
        <f t="shared" si="22"/>
        <v>0.1913070095</v>
      </c>
      <c r="Q22" s="22"/>
      <c r="R22" s="22"/>
      <c r="S22" s="22">
        <f t="shared" ref="S22:Y22" si="23">S21/S19</f>
        <v>0</v>
      </c>
      <c r="T22" s="22">
        <f t="shared" si="23"/>
        <v>0.9911634757</v>
      </c>
      <c r="U22" s="22">
        <f t="shared" si="23"/>
        <v>0.9716088328</v>
      </c>
      <c r="V22" s="22">
        <f t="shared" si="23"/>
        <v>0.04795918367</v>
      </c>
      <c r="W22" s="22">
        <f t="shared" si="23"/>
        <v>0</v>
      </c>
      <c r="X22" s="22">
        <f t="shared" si="23"/>
        <v>0.174025974</v>
      </c>
      <c r="Y22" s="22">
        <f t="shared" si="23"/>
        <v>0.339407518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0.5876937984</v>
      </c>
      <c r="D23" s="32">
        <f>D21/G21</f>
        <v>0.3911498708</v>
      </c>
      <c r="E23" s="32">
        <f>E21/G21</f>
        <v>0.006298449612</v>
      </c>
      <c r="F23" s="32">
        <f>F21/G21</f>
        <v>0.01485788114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0.6384</v>
      </c>
      <c r="L23" s="32">
        <f>L21/P21</f>
        <v>0.0672</v>
      </c>
      <c r="M23" s="32">
        <f>M21/P21</f>
        <v>0.0128</v>
      </c>
      <c r="N23" s="32">
        <f>N21/P21</f>
        <v>0</v>
      </c>
      <c r="O23" s="32">
        <f>O21/P21</f>
        <v>0.2816</v>
      </c>
      <c r="P23" s="32">
        <f>P21/P21</f>
        <v>1</v>
      </c>
      <c r="Q23" s="30"/>
      <c r="R23" s="32"/>
      <c r="S23" s="32">
        <f>S21/Y21</f>
        <v>0</v>
      </c>
      <c r="T23" s="32">
        <f>T21/Y21</f>
        <v>0.5923426727</v>
      </c>
      <c r="U23" s="32">
        <f>U21/Y21</f>
        <v>0.3614493179</v>
      </c>
      <c r="V23" s="32">
        <f>V21/Y21</f>
        <v>0.006894528385</v>
      </c>
      <c r="W23" s="32">
        <f>W21/Y21</f>
        <v>0</v>
      </c>
      <c r="X23" s="32">
        <f>X21/Y21</f>
        <v>0.039313481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4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2" t="s">
        <v>156</v>
      </c>
      <c r="B26" s="57"/>
      <c r="C26" s="57"/>
      <c r="D26" s="57"/>
      <c r="E26" s="57"/>
      <c r="F26" s="57"/>
      <c r="G26" s="57"/>
      <c r="K26" s="57"/>
      <c r="L26" s="57"/>
      <c r="M26" s="57"/>
      <c r="N26" s="57"/>
      <c r="O26" s="57"/>
      <c r="P26" s="57"/>
      <c r="Q26" s="37"/>
      <c r="R26" s="37"/>
      <c r="S26" s="4"/>
    </row>
    <row r="27" ht="12.0" customHeight="1">
      <c r="A27" s="2" t="s">
        <v>157</v>
      </c>
      <c r="B27" s="37"/>
      <c r="C27" s="37"/>
      <c r="D27" s="37"/>
      <c r="E27" s="37"/>
      <c r="F27" s="37"/>
      <c r="G27" s="37"/>
      <c r="K27" s="37"/>
      <c r="L27" s="37"/>
      <c r="M27" s="37"/>
      <c r="N27" s="37"/>
      <c r="O27" s="37"/>
      <c r="P27" s="37"/>
      <c r="Q27" s="37"/>
      <c r="R27" s="37"/>
      <c r="S27" s="4"/>
      <c r="T27" s="89"/>
      <c r="U27" s="4"/>
    </row>
    <row r="28" ht="12.0" customHeight="1">
      <c r="A28" s="1" t="s">
        <v>154</v>
      </c>
      <c r="B28" s="90"/>
      <c r="C28" s="91"/>
      <c r="D28" s="92"/>
      <c r="E28" s="92"/>
      <c r="F28" s="92"/>
      <c r="G28" s="92"/>
      <c r="K28" s="92"/>
      <c r="L28" s="92"/>
      <c r="M28" s="92"/>
      <c r="N28" s="92"/>
      <c r="O28" s="92"/>
      <c r="P28" s="92"/>
      <c r="Q28" s="1"/>
      <c r="R28" s="1"/>
      <c r="S28" s="4"/>
      <c r="T28" s="89"/>
      <c r="U28" s="4"/>
    </row>
    <row r="29" ht="12.0" customHeight="1">
      <c r="A29" s="77" t="s">
        <v>135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9"/>
      <c r="R30" s="7"/>
      <c r="S30" s="4"/>
      <c r="T30" s="40"/>
      <c r="U30" s="22"/>
    </row>
    <row r="31" ht="12.0" customHeight="1">
      <c r="A31" s="9"/>
      <c r="B31" s="10" t="s">
        <v>144</v>
      </c>
      <c r="C31" s="11"/>
      <c r="D31" s="11"/>
      <c r="E31" s="11"/>
      <c r="F31" s="11"/>
      <c r="G31" s="11"/>
      <c r="H31" s="12"/>
      <c r="I31" s="9"/>
      <c r="J31" s="10" t="s">
        <v>145</v>
      </c>
      <c r="K31" s="11"/>
      <c r="L31" s="11"/>
      <c r="M31" s="11"/>
      <c r="N31" s="11"/>
      <c r="O31" s="11"/>
      <c r="P31" s="11"/>
      <c r="Q31" s="83"/>
      <c r="R31" s="9"/>
      <c r="S31" s="10" t="s">
        <v>146</v>
      </c>
      <c r="T31" s="11"/>
      <c r="U31" s="11"/>
      <c r="V31" s="11"/>
      <c r="W31" s="11"/>
      <c r="X31" s="11"/>
      <c r="Y31" s="11"/>
      <c r="Z31" s="14"/>
    </row>
    <row r="32" ht="24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2749830.0</v>
      </c>
      <c r="C34" s="9">
        <v>1955.0</v>
      </c>
      <c r="D34" s="9">
        <v>6500.0</v>
      </c>
      <c r="E34" s="9">
        <v>132575.0</v>
      </c>
      <c r="F34" s="9">
        <v>91795.0</v>
      </c>
      <c r="G34" s="9">
        <v>2982655.0</v>
      </c>
      <c r="H34" s="22">
        <f>G34/G44</f>
        <v>0.7072930994</v>
      </c>
      <c r="I34" s="42"/>
      <c r="J34" s="9">
        <v>1040385.0</v>
      </c>
      <c r="K34" s="9">
        <v>22280.0</v>
      </c>
      <c r="L34" s="9">
        <v>42695.0</v>
      </c>
      <c r="M34" s="9">
        <v>471805.0</v>
      </c>
      <c r="N34" s="9">
        <v>3465.0</v>
      </c>
      <c r="O34" s="9">
        <v>1069040.0</v>
      </c>
      <c r="P34" s="9">
        <v>2649675.0</v>
      </c>
      <c r="Q34" s="22">
        <f>P34/P44</f>
        <v>0.8190965648</v>
      </c>
      <c r="R34" s="42"/>
      <c r="S34" s="9">
        <f t="shared" ref="S34:V34" si="24">B34+J34</f>
        <v>3790215</v>
      </c>
      <c r="T34" s="9">
        <f t="shared" si="24"/>
        <v>24235</v>
      </c>
      <c r="U34" s="9">
        <f t="shared" si="24"/>
        <v>49195</v>
      </c>
      <c r="V34" s="9">
        <f t="shared" si="24"/>
        <v>604380</v>
      </c>
      <c r="W34" s="9">
        <f t="shared" ref="W34:W42" si="26">N34</f>
        <v>3465</v>
      </c>
      <c r="X34" s="9">
        <f t="shared" ref="X34:X42" si="27">F34+O34</f>
        <v>1160835</v>
      </c>
      <c r="Y34" s="9">
        <f t="shared" ref="Y34:Y42" si="28">SUM(S34:X34)</f>
        <v>5632325</v>
      </c>
      <c r="Z34" s="22">
        <f>Y34/Y44</f>
        <v>0.7558691558</v>
      </c>
    </row>
    <row r="35" ht="12.0" customHeight="1">
      <c r="A35" s="19" t="s">
        <v>16</v>
      </c>
      <c r="B35" s="9">
        <v>0.0</v>
      </c>
      <c r="C35" s="9">
        <v>367200.0</v>
      </c>
      <c r="D35" s="9">
        <v>399250.0</v>
      </c>
      <c r="E35" s="9">
        <v>8005.0</v>
      </c>
      <c r="F35" s="9">
        <v>14530.0</v>
      </c>
      <c r="G35" s="9">
        <v>788980.0</v>
      </c>
      <c r="H35" s="22">
        <f>G35/G44</f>
        <v>0.1870950913</v>
      </c>
      <c r="I35" s="42"/>
      <c r="J35" s="9">
        <v>0.0</v>
      </c>
      <c r="K35" s="9">
        <v>63050.0</v>
      </c>
      <c r="L35" s="9">
        <v>32890.0</v>
      </c>
      <c r="M35" s="9">
        <v>5070.0</v>
      </c>
      <c r="N35" s="9">
        <v>0.0</v>
      </c>
      <c r="O35" s="9">
        <v>83945.0</v>
      </c>
      <c r="P35" s="9">
        <v>184950.0</v>
      </c>
      <c r="Q35" s="22">
        <f>P35/P44</f>
        <v>0.05717377024</v>
      </c>
      <c r="R35" s="42"/>
      <c r="S35" s="9">
        <f t="shared" ref="S35:V35" si="25">B35+J35</f>
        <v>0</v>
      </c>
      <c r="T35" s="9">
        <f t="shared" si="25"/>
        <v>430250</v>
      </c>
      <c r="U35" s="9">
        <f t="shared" si="25"/>
        <v>432140</v>
      </c>
      <c r="V35" s="9">
        <f t="shared" si="25"/>
        <v>13075</v>
      </c>
      <c r="W35" s="9">
        <f t="shared" si="26"/>
        <v>0</v>
      </c>
      <c r="X35" s="9">
        <f t="shared" si="27"/>
        <v>98475</v>
      </c>
      <c r="Y35" s="9">
        <f t="shared" si="28"/>
        <v>973940</v>
      </c>
      <c r="Z35" s="22">
        <f>Y35/Y44</f>
        <v>0.1307046745</v>
      </c>
    </row>
    <row r="36" ht="12.0" customHeight="1">
      <c r="A36" s="19" t="s">
        <v>17</v>
      </c>
      <c r="B36" s="9">
        <v>0.0</v>
      </c>
      <c r="C36" s="9">
        <v>407745.0</v>
      </c>
      <c r="D36" s="9">
        <v>0.0</v>
      </c>
      <c r="E36" s="9">
        <v>0.0</v>
      </c>
      <c r="F36" s="9">
        <v>5225.0</v>
      </c>
      <c r="G36" s="9">
        <v>412975.0</v>
      </c>
      <c r="H36" s="22">
        <f>G36/G44</f>
        <v>0.0979309936</v>
      </c>
      <c r="I36" s="42"/>
      <c r="J36" s="9">
        <v>0.0</v>
      </c>
      <c r="K36" s="9">
        <v>281060.0</v>
      </c>
      <c r="L36" s="9">
        <v>0.0</v>
      </c>
      <c r="M36" s="9">
        <v>1230.0</v>
      </c>
      <c r="N36" s="9">
        <v>0.0</v>
      </c>
      <c r="O36" s="9">
        <v>31135.0</v>
      </c>
      <c r="P36" s="9">
        <v>313425.0</v>
      </c>
      <c r="Q36" s="22">
        <f>P36/P44</f>
        <v>0.09688936976</v>
      </c>
      <c r="R36" s="42"/>
      <c r="S36" s="9">
        <f t="shared" ref="S36:V36" si="29">B36+J36</f>
        <v>0</v>
      </c>
      <c r="T36" s="9">
        <f t="shared" si="29"/>
        <v>688805</v>
      </c>
      <c r="U36" s="9">
        <f t="shared" si="29"/>
        <v>0</v>
      </c>
      <c r="V36" s="9">
        <f t="shared" si="29"/>
        <v>1230</v>
      </c>
      <c r="W36" s="9">
        <f t="shared" si="26"/>
        <v>0</v>
      </c>
      <c r="X36" s="9">
        <f t="shared" si="27"/>
        <v>36360</v>
      </c>
      <c r="Y36" s="9">
        <f t="shared" si="28"/>
        <v>726395</v>
      </c>
      <c r="Z36" s="22">
        <f>Y36/Y44</f>
        <v>0.09748364581</v>
      </c>
    </row>
    <row r="37" ht="12.0" customHeight="1">
      <c r="A37" s="19" t="s">
        <v>18</v>
      </c>
      <c r="B37" s="9">
        <v>0.0</v>
      </c>
      <c r="C37" s="9">
        <v>405.0</v>
      </c>
      <c r="D37" s="9">
        <v>4095.0</v>
      </c>
      <c r="E37" s="9">
        <v>0.0</v>
      </c>
      <c r="F37" s="9">
        <v>0.0</v>
      </c>
      <c r="G37" s="9">
        <v>4500.0</v>
      </c>
      <c r="H37" s="22">
        <f>G37/G44</f>
        <v>0.001067109319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0">B37+J37</f>
        <v>0</v>
      </c>
      <c r="T37" s="9">
        <f t="shared" si="30"/>
        <v>405</v>
      </c>
      <c r="U37" s="9">
        <f t="shared" si="30"/>
        <v>4095</v>
      </c>
      <c r="V37" s="9">
        <f t="shared" si="30"/>
        <v>0</v>
      </c>
      <c r="W37" s="9">
        <f t="shared" si="26"/>
        <v>0</v>
      </c>
      <c r="X37" s="9">
        <f t="shared" si="27"/>
        <v>0</v>
      </c>
      <c r="Y37" s="9">
        <f t="shared" si="28"/>
        <v>4500</v>
      </c>
      <c r="Z37" s="22">
        <f>Y37/Y44</f>
        <v>0.000603908901</v>
      </c>
    </row>
    <row r="38" ht="12.0" customHeight="1">
      <c r="A38" s="19" t="s">
        <v>155</v>
      </c>
      <c r="B38" s="9">
        <v>0.0</v>
      </c>
      <c r="C38" s="9">
        <v>7640.0</v>
      </c>
      <c r="D38" s="9">
        <v>5625.0</v>
      </c>
      <c r="E38" s="9">
        <v>195.0</v>
      </c>
      <c r="F38" s="9">
        <v>200.0</v>
      </c>
      <c r="G38" s="9">
        <v>13660.0</v>
      </c>
      <c r="H38" s="22">
        <f>G38/G44</f>
        <v>0.003239269623</v>
      </c>
      <c r="I38" s="42"/>
      <c r="J38" s="9">
        <v>0.0</v>
      </c>
      <c r="K38" s="9">
        <v>11930.0</v>
      </c>
      <c r="L38" s="9">
        <v>745.0</v>
      </c>
      <c r="M38" s="9">
        <v>560.0</v>
      </c>
      <c r="N38" s="9">
        <v>0.0</v>
      </c>
      <c r="O38" s="9">
        <v>59870.0</v>
      </c>
      <c r="P38" s="9">
        <v>73105.0</v>
      </c>
      <c r="Q38" s="22">
        <f>P38/P44</f>
        <v>0.02259901851</v>
      </c>
      <c r="R38" s="42"/>
      <c r="S38" s="9">
        <f t="shared" ref="S38:V38" si="31">B38+J38</f>
        <v>0</v>
      </c>
      <c r="T38" s="9">
        <f t="shared" si="31"/>
        <v>19570</v>
      </c>
      <c r="U38" s="9">
        <f t="shared" si="31"/>
        <v>6370</v>
      </c>
      <c r="V38" s="9">
        <f t="shared" si="31"/>
        <v>755</v>
      </c>
      <c r="W38" s="9">
        <f t="shared" si="26"/>
        <v>0</v>
      </c>
      <c r="X38" s="9">
        <f t="shared" si="27"/>
        <v>60070</v>
      </c>
      <c r="Y38" s="9">
        <f t="shared" si="28"/>
        <v>86765</v>
      </c>
      <c r="Z38" s="22">
        <f>Y38/Y44</f>
        <v>0.01164403462</v>
      </c>
    </row>
    <row r="39" ht="12.0" customHeight="1">
      <c r="A39" s="19" t="s">
        <v>19</v>
      </c>
      <c r="B39" s="9">
        <v>0.0</v>
      </c>
      <c r="C39" s="9">
        <v>8835.0</v>
      </c>
      <c r="D39" s="9">
        <v>0.0</v>
      </c>
      <c r="E39" s="9">
        <v>0.0</v>
      </c>
      <c r="F39" s="9">
        <v>985.0</v>
      </c>
      <c r="G39" s="9">
        <v>9825.0</v>
      </c>
      <c r="H39" s="22">
        <f>G39/G44</f>
        <v>0.002329855347</v>
      </c>
      <c r="I39" s="42"/>
      <c r="J39" s="9">
        <v>0.0</v>
      </c>
      <c r="K39" s="9">
        <v>4615.0</v>
      </c>
      <c r="L39" s="9">
        <v>0.0</v>
      </c>
      <c r="M39" s="9">
        <v>0.0</v>
      </c>
      <c r="N39" s="9">
        <v>0.0</v>
      </c>
      <c r="O39" s="9">
        <v>2640.0</v>
      </c>
      <c r="P39" s="9">
        <v>7255.0</v>
      </c>
      <c r="Q39" s="22">
        <f>P39/P44</f>
        <v>0.002242745083</v>
      </c>
      <c r="R39" s="42"/>
      <c r="S39" s="9">
        <f t="shared" ref="S39:V39" si="32">B39+J39</f>
        <v>0</v>
      </c>
      <c r="T39" s="9">
        <f t="shared" si="32"/>
        <v>13450</v>
      </c>
      <c r="U39" s="9">
        <f t="shared" si="32"/>
        <v>0</v>
      </c>
      <c r="V39" s="9">
        <f t="shared" si="32"/>
        <v>0</v>
      </c>
      <c r="W39" s="9">
        <f t="shared" si="26"/>
        <v>0</v>
      </c>
      <c r="X39" s="9">
        <f t="shared" si="27"/>
        <v>3625</v>
      </c>
      <c r="Y39" s="9">
        <f t="shared" si="28"/>
        <v>17075</v>
      </c>
      <c r="Z39" s="22">
        <f>Y39/Y44</f>
        <v>0.002291498774</v>
      </c>
    </row>
    <row r="40" ht="12.0" customHeight="1">
      <c r="A40" s="19" t="s">
        <v>64</v>
      </c>
      <c r="B40" s="9">
        <v>0.0</v>
      </c>
      <c r="C40" s="9">
        <v>2155.0</v>
      </c>
      <c r="D40" s="9">
        <v>0.0</v>
      </c>
      <c r="E40" s="9">
        <v>0.0</v>
      </c>
      <c r="F40" s="9">
        <v>0.0</v>
      </c>
      <c r="G40" s="9">
        <v>2155.0</v>
      </c>
      <c r="H40" s="22">
        <f>G40/G44</f>
        <v>0.0005110267963</v>
      </c>
      <c r="I40" s="42"/>
      <c r="J40" s="9">
        <v>0.0</v>
      </c>
      <c r="K40" s="9">
        <v>2530.0</v>
      </c>
      <c r="L40" s="9">
        <v>0.0</v>
      </c>
      <c r="M40" s="9">
        <v>0.0</v>
      </c>
      <c r="N40" s="9">
        <v>0.0</v>
      </c>
      <c r="O40" s="9">
        <v>635.0</v>
      </c>
      <c r="P40" s="9">
        <v>3160.0</v>
      </c>
      <c r="Q40" s="22">
        <f>P40/P44</f>
        <v>0.0009768538197</v>
      </c>
      <c r="R40" s="42"/>
      <c r="S40" s="9">
        <f t="shared" ref="S40:V40" si="33">B40+J40</f>
        <v>0</v>
      </c>
      <c r="T40" s="9">
        <f t="shared" si="33"/>
        <v>4685</v>
      </c>
      <c r="U40" s="9">
        <f t="shared" si="33"/>
        <v>0</v>
      </c>
      <c r="V40" s="9">
        <f t="shared" si="33"/>
        <v>0</v>
      </c>
      <c r="W40" s="9">
        <f t="shared" si="26"/>
        <v>0</v>
      </c>
      <c r="X40" s="9">
        <f t="shared" si="27"/>
        <v>635</v>
      </c>
      <c r="Y40" s="9">
        <f t="shared" si="28"/>
        <v>5320</v>
      </c>
      <c r="Z40" s="22">
        <f>Y40/Y44</f>
        <v>0.000713954523</v>
      </c>
    </row>
    <row r="41" ht="12.0" customHeight="1">
      <c r="A41" s="19" t="s">
        <v>65</v>
      </c>
      <c r="B41" s="9">
        <v>0.0</v>
      </c>
      <c r="C41" s="9">
        <v>1125.0</v>
      </c>
      <c r="D41" s="9">
        <v>0.0</v>
      </c>
      <c r="E41" s="9">
        <v>0.0</v>
      </c>
      <c r="F41" s="9">
        <v>180.0</v>
      </c>
      <c r="G41" s="9">
        <v>1305.0</v>
      </c>
      <c r="H41" s="22">
        <f>G41/G44</f>
        <v>0.0003094617026</v>
      </c>
      <c r="I41" s="42"/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>
        <v>755.0</v>
      </c>
      <c r="P41" s="9">
        <v>755.0</v>
      </c>
      <c r="Q41" s="22">
        <f>P41/P44</f>
        <v>0.0002333938715</v>
      </c>
      <c r="R41" s="42"/>
      <c r="S41" s="9">
        <f t="shared" ref="S41:V41" si="34">B41+J41</f>
        <v>0</v>
      </c>
      <c r="T41" s="9">
        <f t="shared" si="34"/>
        <v>1125</v>
      </c>
      <c r="U41" s="9">
        <f t="shared" si="34"/>
        <v>0</v>
      </c>
      <c r="V41" s="9">
        <f t="shared" si="34"/>
        <v>0</v>
      </c>
      <c r="W41" s="9">
        <f t="shared" si="26"/>
        <v>0</v>
      </c>
      <c r="X41" s="9">
        <f t="shared" si="27"/>
        <v>935</v>
      </c>
      <c r="Y41" s="9">
        <f t="shared" si="28"/>
        <v>2060</v>
      </c>
      <c r="Z41" s="22">
        <f>Y41/Y44</f>
        <v>0.0002764560747</v>
      </c>
    </row>
    <row r="42" ht="12.0" customHeight="1">
      <c r="A42" s="19" t="s">
        <v>66</v>
      </c>
      <c r="B42" s="9">
        <v>0.0</v>
      </c>
      <c r="C42" s="9">
        <v>820.0</v>
      </c>
      <c r="D42" s="9">
        <v>0.0</v>
      </c>
      <c r="E42" s="9">
        <v>0.0</v>
      </c>
      <c r="F42" s="9">
        <v>130.0</v>
      </c>
      <c r="G42" s="9">
        <v>950.0</v>
      </c>
      <c r="H42" s="22">
        <f>G42/G44</f>
        <v>0.0002252786341</v>
      </c>
      <c r="I42" s="42"/>
      <c r="J42" s="9">
        <v>0.0</v>
      </c>
      <c r="K42" s="9">
        <v>280.0</v>
      </c>
      <c r="L42" s="9">
        <v>0.0</v>
      </c>
      <c r="M42" s="9">
        <v>0.0</v>
      </c>
      <c r="N42" s="9">
        <v>0.0</v>
      </c>
      <c r="O42" s="9">
        <v>1845.0</v>
      </c>
      <c r="P42" s="9">
        <v>2550.0</v>
      </c>
      <c r="Q42" s="22">
        <f>P42/P44</f>
        <v>0.0007882839368</v>
      </c>
      <c r="R42" s="42"/>
      <c r="S42" s="9">
        <f t="shared" ref="S42:V42" si="35">B42+J42</f>
        <v>0</v>
      </c>
      <c r="T42" s="9">
        <f t="shared" si="35"/>
        <v>1100</v>
      </c>
      <c r="U42" s="9">
        <f t="shared" si="35"/>
        <v>0</v>
      </c>
      <c r="V42" s="9">
        <f t="shared" si="35"/>
        <v>0</v>
      </c>
      <c r="W42" s="9">
        <f t="shared" si="26"/>
        <v>0</v>
      </c>
      <c r="X42" s="9">
        <f t="shared" si="27"/>
        <v>1975</v>
      </c>
      <c r="Y42" s="9">
        <f t="shared" si="28"/>
        <v>3075</v>
      </c>
      <c r="Z42" s="22">
        <f>Y42/Y44</f>
        <v>0.0004126710824</v>
      </c>
    </row>
    <row r="43" ht="12.0" customHeight="1">
      <c r="A43" s="19"/>
      <c r="B43" s="9"/>
      <c r="C43" s="9"/>
      <c r="D43" s="9"/>
      <c r="E43" s="9"/>
      <c r="F43" s="9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2749830.0</v>
      </c>
      <c r="C44" s="27">
        <v>797880.0</v>
      </c>
      <c r="D44" s="27">
        <v>415470.0</v>
      </c>
      <c r="E44" s="27">
        <v>140780.0</v>
      </c>
      <c r="F44" s="27">
        <v>113040.0</v>
      </c>
      <c r="G44" s="27">
        <v>4217000.0</v>
      </c>
      <c r="H44" s="28">
        <f>G44/G44</f>
        <v>1</v>
      </c>
      <c r="I44" s="27"/>
      <c r="J44" s="27">
        <v>1040385.0</v>
      </c>
      <c r="K44" s="27">
        <v>385740.0</v>
      </c>
      <c r="L44" s="27">
        <v>76330.0</v>
      </c>
      <c r="M44" s="27">
        <v>478670.0</v>
      </c>
      <c r="N44" s="27">
        <v>3465.0</v>
      </c>
      <c r="O44" s="27">
        <v>1249865.0</v>
      </c>
      <c r="P44" s="27">
        <v>3234875.0</v>
      </c>
      <c r="Q44" s="28">
        <f>P44/P44</f>
        <v>1</v>
      </c>
      <c r="R44" s="27"/>
      <c r="S44" s="27">
        <f t="shared" ref="S44:V44" si="36">B44+J44</f>
        <v>3790215</v>
      </c>
      <c r="T44" s="27">
        <f t="shared" si="36"/>
        <v>1183620</v>
      </c>
      <c r="U44" s="27">
        <f t="shared" si="36"/>
        <v>491800</v>
      </c>
      <c r="V44" s="27">
        <f t="shared" si="36"/>
        <v>619450</v>
      </c>
      <c r="W44" s="27">
        <f>N44</f>
        <v>3465</v>
      </c>
      <c r="X44" s="27">
        <f>F44+O44</f>
        <v>1362905</v>
      </c>
      <c r="Y44" s="27">
        <f>SUM(S44:X44)</f>
        <v>7451455</v>
      </c>
      <c r="Z44" s="28">
        <f>Y44/Y44</f>
        <v>1</v>
      </c>
    </row>
    <row r="45" ht="12.0" customHeight="1">
      <c r="A45" s="26" t="s">
        <v>12</v>
      </c>
      <c r="B45" s="28">
        <f>B44/G44</f>
        <v>0.6520820488</v>
      </c>
      <c r="C45" s="28">
        <f>C44/G44</f>
        <v>0.1892055964</v>
      </c>
      <c r="D45" s="28">
        <f>D44/G44</f>
        <v>0.09852264643</v>
      </c>
      <c r="E45" s="28">
        <f>E44/G44</f>
        <v>0.03338392222</v>
      </c>
      <c r="F45" s="28">
        <f>F44/G44</f>
        <v>0.0268057861</v>
      </c>
      <c r="G45" s="28">
        <f>G44/G44</f>
        <v>1</v>
      </c>
      <c r="H45" s="28"/>
      <c r="I45" s="28"/>
      <c r="J45" s="28">
        <f>J44/P44</f>
        <v>0.3216152092</v>
      </c>
      <c r="K45" s="28">
        <f>K44/P44</f>
        <v>0.1192441748</v>
      </c>
      <c r="L45" s="28">
        <f>L44/P44</f>
        <v>0.02359596584</v>
      </c>
      <c r="M45" s="28">
        <f>M44/P44</f>
        <v>0.1479717145</v>
      </c>
      <c r="N45" s="28">
        <f>N44/P44</f>
        <v>0.001071138761</v>
      </c>
      <c r="O45" s="28">
        <f>O44/P44</f>
        <v>0.3863719618</v>
      </c>
      <c r="P45" s="28">
        <f>P44/P44</f>
        <v>1</v>
      </c>
      <c r="Q45" s="28"/>
      <c r="R45" s="28"/>
      <c r="S45" s="28">
        <f>S44/Y44</f>
        <v>0.5086543501</v>
      </c>
      <c r="T45" s="28">
        <f>T44/Y44</f>
        <v>0.1588441452</v>
      </c>
      <c r="U45" s="28">
        <f>U44/Y44</f>
        <v>0.06600053278</v>
      </c>
      <c r="V45" s="28">
        <f>V44/Y44</f>
        <v>0.08313141527</v>
      </c>
      <c r="W45" s="28">
        <f>W44/Y44</f>
        <v>0.0004650098538</v>
      </c>
      <c r="X45" s="28">
        <f>X44/Y44</f>
        <v>0.1829045468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G46" si="37">SUM(B35:B42)</f>
        <v>0</v>
      </c>
      <c r="C46" s="9">
        <f t="shared" si="37"/>
        <v>795925</v>
      </c>
      <c r="D46" s="9">
        <f t="shared" si="37"/>
        <v>408970</v>
      </c>
      <c r="E46" s="9">
        <f t="shared" si="37"/>
        <v>8200</v>
      </c>
      <c r="F46" s="9">
        <f t="shared" si="37"/>
        <v>21250</v>
      </c>
      <c r="G46" s="9">
        <f t="shared" si="37"/>
        <v>1234350</v>
      </c>
      <c r="H46" s="9"/>
      <c r="I46" s="9"/>
      <c r="J46" s="9">
        <f t="shared" ref="J46:P46" si="38">SUM(J35:J42)</f>
        <v>0</v>
      </c>
      <c r="K46" s="9">
        <f t="shared" si="38"/>
        <v>363465</v>
      </c>
      <c r="L46" s="9">
        <f t="shared" si="38"/>
        <v>33635</v>
      </c>
      <c r="M46" s="9">
        <f t="shared" si="38"/>
        <v>6860</v>
      </c>
      <c r="N46" s="9">
        <f t="shared" si="38"/>
        <v>0</v>
      </c>
      <c r="O46" s="9">
        <f t="shared" si="38"/>
        <v>180825</v>
      </c>
      <c r="P46" s="9">
        <f t="shared" si="38"/>
        <v>585200</v>
      </c>
      <c r="Q46" s="9"/>
      <c r="R46" s="9"/>
      <c r="S46" s="9">
        <f t="shared" ref="S46:Y46" si="39">SUM(S35:S42)</f>
        <v>0</v>
      </c>
      <c r="T46" s="9">
        <f t="shared" si="39"/>
        <v>1159390</v>
      </c>
      <c r="U46" s="9">
        <f t="shared" si="39"/>
        <v>442605</v>
      </c>
      <c r="V46" s="9">
        <f t="shared" si="39"/>
        <v>15060</v>
      </c>
      <c r="W46" s="9">
        <f t="shared" si="39"/>
        <v>0</v>
      </c>
      <c r="X46" s="9">
        <f t="shared" si="39"/>
        <v>202075</v>
      </c>
      <c r="Y46" s="9">
        <f t="shared" si="39"/>
        <v>1819130</v>
      </c>
      <c r="Z46" s="9"/>
    </row>
    <row r="47" ht="12.0" customHeight="1">
      <c r="A47" s="29" t="s">
        <v>22</v>
      </c>
      <c r="B47" s="22">
        <f t="shared" ref="B47:G47" si="40">B46/B44</f>
        <v>0</v>
      </c>
      <c r="C47" s="22">
        <f t="shared" si="40"/>
        <v>0.9975497569</v>
      </c>
      <c r="D47" s="22">
        <f t="shared" si="40"/>
        <v>0.9843550678</v>
      </c>
      <c r="E47" s="22">
        <f t="shared" si="40"/>
        <v>0.05824691007</v>
      </c>
      <c r="F47" s="22">
        <f t="shared" si="40"/>
        <v>0.1879865534</v>
      </c>
      <c r="G47" s="22">
        <f t="shared" si="40"/>
        <v>0.2927080863</v>
      </c>
      <c r="H47" s="22"/>
      <c r="I47" s="22"/>
      <c r="J47" s="22">
        <f t="shared" ref="J47:P47" si="41">J46/J44</f>
        <v>0</v>
      </c>
      <c r="K47" s="22">
        <f t="shared" si="41"/>
        <v>0.9422538497</v>
      </c>
      <c r="L47" s="22">
        <f t="shared" si="41"/>
        <v>0.4406524302</v>
      </c>
      <c r="M47" s="22">
        <f t="shared" si="41"/>
        <v>0.01433137652</v>
      </c>
      <c r="N47" s="22">
        <f t="shared" si="41"/>
        <v>0</v>
      </c>
      <c r="O47" s="22">
        <f t="shared" si="41"/>
        <v>0.144675625</v>
      </c>
      <c r="P47" s="22">
        <f t="shared" si="41"/>
        <v>0.1809034352</v>
      </c>
      <c r="Q47" s="22"/>
      <c r="R47" s="22"/>
      <c r="S47" s="22">
        <f t="shared" ref="S47:Y47" si="42">S46/S44</f>
        <v>0</v>
      </c>
      <c r="T47" s="22">
        <f t="shared" si="42"/>
        <v>0.9795289029</v>
      </c>
      <c r="U47" s="22">
        <f t="shared" si="42"/>
        <v>0.8999694998</v>
      </c>
      <c r="V47" s="22">
        <f t="shared" si="42"/>
        <v>0.02431188958</v>
      </c>
      <c r="W47" s="22">
        <f t="shared" si="42"/>
        <v>0</v>
      </c>
      <c r="X47" s="22">
        <f t="shared" si="42"/>
        <v>0.1482678543</v>
      </c>
      <c r="Y47" s="22">
        <f t="shared" si="42"/>
        <v>0.2441308442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0.6448130595</v>
      </c>
      <c r="D48" s="32">
        <f>D46/G46</f>
        <v>0.3313241787</v>
      </c>
      <c r="E48" s="32">
        <f>E46/G46</f>
        <v>0.00664317252</v>
      </c>
      <c r="F48" s="32">
        <f>F46/G46</f>
        <v>0.01721553854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0.621095352</v>
      </c>
      <c r="L48" s="32">
        <f>L46/P46</f>
        <v>0.05747607656</v>
      </c>
      <c r="M48" s="32">
        <f>M46/P46</f>
        <v>0.01172248804</v>
      </c>
      <c r="N48" s="32">
        <f>N46/P46</f>
        <v>0</v>
      </c>
      <c r="O48" s="32">
        <f>O46/P46</f>
        <v>0.3089969241</v>
      </c>
      <c r="P48" s="32">
        <f>P46/P46</f>
        <v>1</v>
      </c>
      <c r="Q48" s="30"/>
      <c r="R48" s="32"/>
      <c r="S48" s="32">
        <f>S46/Y46</f>
        <v>0</v>
      </c>
      <c r="T48" s="32">
        <f>T46/Y46</f>
        <v>0.6373321313</v>
      </c>
      <c r="U48" s="32">
        <f>U46/Y46</f>
        <v>0.243305866</v>
      </c>
      <c r="V48" s="32">
        <f>V46/Y46</f>
        <v>0.008278682667</v>
      </c>
      <c r="W48" s="32">
        <f>W46/Y46</f>
        <v>0</v>
      </c>
      <c r="X48" s="32">
        <f>X46/Y46</f>
        <v>0.11108332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4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</row>
    <row r="53" ht="24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7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G55" si="43">B34/B9</f>
        <v>279.767016</v>
      </c>
      <c r="C55" s="9">
        <f t="shared" si="43"/>
        <v>150.3846154</v>
      </c>
      <c r="D55" s="9">
        <f t="shared" si="43"/>
        <v>180.5555556</v>
      </c>
      <c r="E55" s="9">
        <f t="shared" si="43"/>
        <v>286.3390929</v>
      </c>
      <c r="F55" s="9">
        <f t="shared" si="43"/>
        <v>322.0877193</v>
      </c>
      <c r="G55" s="9">
        <f t="shared" si="43"/>
        <v>280.6940523</v>
      </c>
      <c r="H55" s="9"/>
      <c r="I55" s="9"/>
      <c r="J55" s="9">
        <f t="shared" ref="J55:P55" si="44">J34/J9</f>
        <v>926.4336598</v>
      </c>
      <c r="K55" s="9">
        <f t="shared" si="44"/>
        <v>968.6956522</v>
      </c>
      <c r="L55" s="9">
        <f t="shared" si="44"/>
        <v>1185.972222</v>
      </c>
      <c r="M55" s="9">
        <f t="shared" si="44"/>
        <v>1003.840426</v>
      </c>
      <c r="N55" s="9">
        <f t="shared" si="44"/>
        <v>1155</v>
      </c>
      <c r="O55" s="9">
        <f t="shared" si="44"/>
        <v>1083.120567</v>
      </c>
      <c r="P55" s="9">
        <f t="shared" si="44"/>
        <v>1002.904996</v>
      </c>
      <c r="Q55" s="9"/>
      <c r="R55" s="9"/>
      <c r="S55" s="9">
        <f t="shared" ref="S55:Y55" si="45">S34/S9</f>
        <v>346.0751461</v>
      </c>
      <c r="T55" s="9">
        <f t="shared" si="45"/>
        <v>673.1944444</v>
      </c>
      <c r="U55" s="9">
        <f t="shared" si="45"/>
        <v>683.2638889</v>
      </c>
      <c r="V55" s="9">
        <f t="shared" si="45"/>
        <v>647.7813505</v>
      </c>
      <c r="W55" s="9">
        <f t="shared" si="45"/>
        <v>1155</v>
      </c>
      <c r="X55" s="9">
        <f t="shared" si="45"/>
        <v>912.6061321</v>
      </c>
      <c r="Y55" s="9">
        <f t="shared" si="45"/>
        <v>424.5044468</v>
      </c>
      <c r="Z55" s="3"/>
    </row>
    <row r="56" ht="12.0" customHeight="1">
      <c r="A56" s="19" t="s">
        <v>16</v>
      </c>
      <c r="B56" s="9"/>
      <c r="C56" s="9">
        <f t="shared" ref="C56:G56" si="46">C35/C10</f>
        <v>191.1504425</v>
      </c>
      <c r="D56" s="9">
        <f t="shared" si="46"/>
        <v>168.6021959</v>
      </c>
      <c r="E56" s="9">
        <f t="shared" si="46"/>
        <v>210.6578947</v>
      </c>
      <c r="F56" s="9">
        <f t="shared" si="46"/>
        <v>227.03125</v>
      </c>
      <c r="G56" s="9">
        <f t="shared" si="46"/>
        <v>179.681166</v>
      </c>
      <c r="H56" s="9"/>
      <c r="I56" s="9"/>
      <c r="J56" s="9"/>
      <c r="K56" s="9">
        <f t="shared" ref="K56:M56" si="47">K35/K10</f>
        <v>808.3333333</v>
      </c>
      <c r="L56" s="9">
        <f t="shared" si="47"/>
        <v>802.195122</v>
      </c>
      <c r="M56" s="9">
        <f t="shared" si="47"/>
        <v>845</v>
      </c>
      <c r="N56" s="9"/>
      <c r="O56" s="9">
        <f t="shared" ref="O56:P56" si="48">O35/O10</f>
        <v>1023.719512</v>
      </c>
      <c r="P56" s="9">
        <f t="shared" si="48"/>
        <v>893.4782609</v>
      </c>
      <c r="Q56" s="9"/>
      <c r="R56" s="9"/>
      <c r="S56" s="9"/>
      <c r="T56" s="9">
        <f t="shared" ref="T56:V56" si="49">T35/T10</f>
        <v>215.2326163</v>
      </c>
      <c r="U56" s="9">
        <f t="shared" si="49"/>
        <v>179.3856372</v>
      </c>
      <c r="V56" s="9">
        <f t="shared" si="49"/>
        <v>297.1590909</v>
      </c>
      <c r="W56" s="9"/>
      <c r="X56" s="9">
        <f t="shared" ref="X56:Y56" si="50">X35/X10</f>
        <v>674.4863014</v>
      </c>
      <c r="Y56" s="9">
        <f t="shared" si="50"/>
        <v>211.8181818</v>
      </c>
      <c r="Z56" s="3"/>
    </row>
    <row r="57" ht="12.0" customHeight="1">
      <c r="A57" s="19" t="s">
        <v>17</v>
      </c>
      <c r="B57" s="9"/>
      <c r="C57" s="9">
        <f t="shared" ref="C57:C63" si="54">C36/C11</f>
        <v>248.1710286</v>
      </c>
      <c r="D57" s="9"/>
      <c r="E57" s="9"/>
      <c r="F57" s="9">
        <f t="shared" ref="F57:G57" si="51">F36/F11</f>
        <v>275</v>
      </c>
      <c r="G57" s="9">
        <f t="shared" si="51"/>
        <v>248.4807461</v>
      </c>
      <c r="H57" s="9"/>
      <c r="I57" s="9"/>
      <c r="J57" s="9"/>
      <c r="K57" s="9">
        <f>K36/K11</f>
        <v>955.9863946</v>
      </c>
      <c r="L57" s="9"/>
      <c r="M57" s="9">
        <f>M36/M11</f>
        <v>1230</v>
      </c>
      <c r="N57" s="9"/>
      <c r="O57" s="9">
        <f t="shared" ref="O57:P57" si="52">O36/O11</f>
        <v>1111.964286</v>
      </c>
      <c r="P57" s="9">
        <f t="shared" si="52"/>
        <v>970.3560372</v>
      </c>
      <c r="Q57" s="9"/>
      <c r="R57" s="9"/>
      <c r="S57" s="9"/>
      <c r="T57" s="9">
        <f t="shared" ref="T57:T61" si="55">T36/T11</f>
        <v>355.6040268</v>
      </c>
      <c r="U57" s="9"/>
      <c r="V57" s="9">
        <f>V36/V11</f>
        <v>1230</v>
      </c>
      <c r="W57" s="9"/>
      <c r="X57" s="9">
        <f t="shared" ref="X57:Y57" si="53">X36/X11</f>
        <v>773.6170213</v>
      </c>
      <c r="Y57" s="9">
        <f t="shared" si="53"/>
        <v>365.9420655</v>
      </c>
      <c r="Z57" s="3"/>
    </row>
    <row r="58" ht="12.0" customHeight="1">
      <c r="A58" s="19" t="s">
        <v>18</v>
      </c>
      <c r="B58" s="9"/>
      <c r="C58" s="9">
        <f t="shared" si="54"/>
        <v>202.5</v>
      </c>
      <c r="D58" s="9">
        <f t="shared" ref="D58:D59" si="56">D37/D12</f>
        <v>170.625</v>
      </c>
      <c r="E58" s="9"/>
      <c r="F58" s="9"/>
      <c r="G58" s="9">
        <f>G37/G12</f>
        <v>173.0769231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55"/>
        <v>202.5</v>
      </c>
      <c r="U58" s="9">
        <f t="shared" ref="U58:U59" si="60">U37/U12</f>
        <v>170.625</v>
      </c>
      <c r="V58" s="9"/>
      <c r="W58" s="9"/>
      <c r="X58" s="9"/>
      <c r="Y58" s="9">
        <f>Y37/Y12</f>
        <v>173.0769231</v>
      </c>
      <c r="Z58" s="3"/>
    </row>
    <row r="59" ht="12.0" customHeight="1">
      <c r="A59" s="19" t="s">
        <v>155</v>
      </c>
      <c r="B59" s="9"/>
      <c r="C59" s="9">
        <f t="shared" si="54"/>
        <v>224.7058824</v>
      </c>
      <c r="D59" s="9">
        <f t="shared" si="56"/>
        <v>187.5</v>
      </c>
      <c r="E59" s="9">
        <f t="shared" ref="E59:G59" si="57">E38/E13</f>
        <v>195</v>
      </c>
      <c r="F59" s="9">
        <f t="shared" si="57"/>
        <v>100</v>
      </c>
      <c r="G59" s="9">
        <f t="shared" si="57"/>
        <v>203.880597</v>
      </c>
      <c r="H59" s="9"/>
      <c r="I59" s="9"/>
      <c r="J59" s="9"/>
      <c r="K59" s="9">
        <f t="shared" ref="K59:M59" si="58">K38/K13</f>
        <v>852.1428571</v>
      </c>
      <c r="L59" s="9">
        <f t="shared" si="58"/>
        <v>745</v>
      </c>
      <c r="M59" s="9">
        <f t="shared" si="58"/>
        <v>560</v>
      </c>
      <c r="N59" s="9"/>
      <c r="O59" s="9">
        <f t="shared" ref="O59:P59" si="59">O38/O13</f>
        <v>1014.745763</v>
      </c>
      <c r="P59" s="9">
        <f t="shared" si="59"/>
        <v>974.7333333</v>
      </c>
      <c r="Q59" s="9"/>
      <c r="R59" s="9"/>
      <c r="S59" s="9"/>
      <c r="T59" s="9">
        <f t="shared" si="55"/>
        <v>407.7083333</v>
      </c>
      <c r="U59" s="9">
        <f t="shared" si="60"/>
        <v>205.483871</v>
      </c>
      <c r="V59" s="9">
        <f>V38/V13</f>
        <v>377.5</v>
      </c>
      <c r="W59" s="9"/>
      <c r="X59" s="9">
        <f t="shared" ref="X59:Y59" si="61">X38/X13</f>
        <v>984.7540984</v>
      </c>
      <c r="Y59" s="9">
        <f t="shared" si="61"/>
        <v>611.0211268</v>
      </c>
      <c r="Z59" s="3"/>
    </row>
    <row r="60" ht="12.0" customHeight="1">
      <c r="A60" s="19" t="s">
        <v>19</v>
      </c>
      <c r="B60" s="9"/>
      <c r="C60" s="9">
        <f t="shared" si="54"/>
        <v>327.2222222</v>
      </c>
      <c r="D60" s="9"/>
      <c r="E60" s="9"/>
      <c r="F60" s="9">
        <f t="shared" ref="F60:G60" si="62">F39/F14</f>
        <v>246.25</v>
      </c>
      <c r="G60" s="9">
        <f t="shared" si="62"/>
        <v>316.9354839</v>
      </c>
      <c r="H60" s="9"/>
      <c r="I60" s="9"/>
      <c r="J60" s="9"/>
      <c r="K60" s="9">
        <f t="shared" ref="K60:K61" si="64">K39/K14</f>
        <v>659.2857143</v>
      </c>
      <c r="L60" s="9"/>
      <c r="M60" s="9"/>
      <c r="N60" s="9"/>
      <c r="O60" s="9"/>
      <c r="P60" s="9">
        <f t="shared" ref="P60:P62" si="65">P39/P14</f>
        <v>725.5</v>
      </c>
      <c r="Q60" s="9"/>
      <c r="R60" s="9"/>
      <c r="S60" s="9"/>
      <c r="T60" s="9">
        <f t="shared" si="55"/>
        <v>395.5882353</v>
      </c>
      <c r="U60" s="9"/>
      <c r="V60" s="9"/>
      <c r="W60" s="9"/>
      <c r="X60" s="9">
        <f t="shared" ref="X60:Y60" si="63">X39/X14</f>
        <v>517.8571429</v>
      </c>
      <c r="Y60" s="9">
        <f t="shared" si="63"/>
        <v>416.4634146</v>
      </c>
      <c r="Z60" s="3"/>
    </row>
    <row r="61" ht="12.0" customHeight="1">
      <c r="A61" s="19" t="s">
        <v>64</v>
      </c>
      <c r="B61" s="9"/>
      <c r="C61" s="9">
        <f t="shared" si="54"/>
        <v>359.1666667</v>
      </c>
      <c r="D61" s="9"/>
      <c r="E61" s="9"/>
      <c r="F61" s="9"/>
      <c r="G61" s="9">
        <f>G40/G15</f>
        <v>359.1666667</v>
      </c>
      <c r="H61" s="9"/>
      <c r="I61" s="9"/>
      <c r="J61" s="9"/>
      <c r="K61" s="9">
        <f t="shared" si="64"/>
        <v>506</v>
      </c>
      <c r="L61" s="9"/>
      <c r="M61" s="9"/>
      <c r="N61" s="9"/>
      <c r="O61" s="9"/>
      <c r="P61" s="9">
        <f t="shared" si="65"/>
        <v>526.6666667</v>
      </c>
      <c r="Q61" s="9"/>
      <c r="R61" s="9"/>
      <c r="S61" s="9"/>
      <c r="T61" s="9">
        <f t="shared" si="55"/>
        <v>425.9090909</v>
      </c>
      <c r="U61" s="9"/>
      <c r="V61" s="9"/>
      <c r="W61" s="9"/>
      <c r="X61" s="9">
        <f t="shared" ref="X61:Y61" si="66">X40/X15</f>
        <v>635</v>
      </c>
      <c r="Y61" s="9">
        <f t="shared" si="66"/>
        <v>443.3333333</v>
      </c>
      <c r="Z61" s="3"/>
    </row>
    <row r="62" ht="12.0" customHeight="1">
      <c r="A62" s="19" t="s">
        <v>65</v>
      </c>
      <c r="B62" s="9"/>
      <c r="C62" s="9">
        <f t="shared" si="54"/>
        <v>375</v>
      </c>
      <c r="D62" s="9"/>
      <c r="E62" s="9"/>
      <c r="F62" s="9">
        <f t="shared" ref="F62:G62" si="67">F41/F16</f>
        <v>180</v>
      </c>
      <c r="G62" s="9">
        <f t="shared" si="67"/>
        <v>326.25</v>
      </c>
      <c r="H62" s="9"/>
      <c r="I62" s="9"/>
      <c r="J62" s="9"/>
      <c r="K62" s="9"/>
      <c r="L62" s="9"/>
      <c r="M62" s="9"/>
      <c r="N62" s="9"/>
      <c r="O62" s="9"/>
      <c r="P62" s="9">
        <f t="shared" si="65"/>
        <v>755</v>
      </c>
      <c r="Q62" s="9"/>
      <c r="R62" s="9"/>
      <c r="S62" s="9"/>
      <c r="T62" s="9"/>
      <c r="U62" s="9"/>
      <c r="V62" s="9"/>
      <c r="W62" s="9"/>
      <c r="X62" s="9">
        <f t="shared" ref="X62:Y62" si="68">X41/X16</f>
        <v>467.5</v>
      </c>
      <c r="Y62" s="9">
        <f t="shared" si="68"/>
        <v>412</v>
      </c>
      <c r="Z62" s="3"/>
    </row>
    <row r="63" ht="12.0" customHeight="1">
      <c r="A63" s="19" t="s">
        <v>66</v>
      </c>
      <c r="B63" s="9"/>
      <c r="C63" s="9">
        <f t="shared" si="54"/>
        <v>273.3333333</v>
      </c>
      <c r="D63" s="9"/>
      <c r="E63" s="9"/>
      <c r="F63" s="9">
        <f t="shared" ref="F63:G63" si="69">F42/F17</f>
        <v>65</v>
      </c>
      <c r="G63" s="9">
        <f t="shared" si="69"/>
        <v>190</v>
      </c>
      <c r="H63" s="9"/>
      <c r="I63" s="9"/>
      <c r="J63" s="9"/>
      <c r="K63" s="9">
        <f>K42/K17</f>
        <v>280</v>
      </c>
      <c r="L63" s="9"/>
      <c r="M63" s="9"/>
      <c r="N63" s="9"/>
      <c r="O63" s="9">
        <f t="shared" ref="O63:P63" si="70">O42/O17</f>
        <v>922.5</v>
      </c>
      <c r="P63" s="9">
        <f t="shared" si="70"/>
        <v>850</v>
      </c>
      <c r="Q63" s="9"/>
      <c r="R63" s="9"/>
      <c r="S63" s="9"/>
      <c r="T63" s="9">
        <f>T42/T17</f>
        <v>275</v>
      </c>
      <c r="U63" s="9"/>
      <c r="V63" s="9"/>
      <c r="W63" s="9"/>
      <c r="X63" s="9">
        <f t="shared" ref="X63:Y63" si="71">X42/X17</f>
        <v>493.75</v>
      </c>
      <c r="Y63" s="9">
        <f t="shared" si="71"/>
        <v>384.375</v>
      </c>
      <c r="Z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G65" si="72">B44/B19</f>
        <v>279.767016</v>
      </c>
      <c r="C65" s="27">
        <f t="shared" si="72"/>
        <v>218.4775465</v>
      </c>
      <c r="D65" s="27">
        <f t="shared" si="72"/>
        <v>169.0276648</v>
      </c>
      <c r="E65" s="27">
        <f t="shared" si="72"/>
        <v>280.438247</v>
      </c>
      <c r="F65" s="27">
        <f t="shared" si="72"/>
        <v>299.8408488</v>
      </c>
      <c r="G65" s="27">
        <f t="shared" si="72"/>
        <v>250.7432513</v>
      </c>
      <c r="H65" s="27"/>
      <c r="I65" s="27"/>
      <c r="J65" s="27">
        <f t="shared" ref="J65:P65" si="73">J44/J19</f>
        <v>926.4336598</v>
      </c>
      <c r="K65" s="27">
        <f t="shared" si="73"/>
        <v>914.0758294</v>
      </c>
      <c r="L65" s="27">
        <f t="shared" si="73"/>
        <v>978.5897436</v>
      </c>
      <c r="M65" s="27">
        <f t="shared" si="73"/>
        <v>1001.401674</v>
      </c>
      <c r="N65" s="27">
        <f t="shared" si="73"/>
        <v>1155</v>
      </c>
      <c r="O65" s="27">
        <f t="shared" si="73"/>
        <v>1074.690456</v>
      </c>
      <c r="P65" s="27">
        <f t="shared" si="73"/>
        <v>990.1668197</v>
      </c>
      <c r="Q65" s="27"/>
      <c r="R65" s="27"/>
      <c r="S65" s="27">
        <f t="shared" ref="S65:Y65" si="74">S44/S19</f>
        <v>346.0751461</v>
      </c>
      <c r="T65" s="27">
        <f t="shared" si="74"/>
        <v>290.5301915</v>
      </c>
      <c r="U65" s="27">
        <f t="shared" si="74"/>
        <v>193.9274448</v>
      </c>
      <c r="V65" s="27">
        <f t="shared" si="74"/>
        <v>632.0918367</v>
      </c>
      <c r="W65" s="27">
        <f t="shared" si="74"/>
        <v>1155</v>
      </c>
      <c r="X65" s="27">
        <f t="shared" si="74"/>
        <v>885.0032468</v>
      </c>
      <c r="Y65" s="27">
        <f t="shared" si="74"/>
        <v>370.9960169</v>
      </c>
    </row>
    <row r="66" ht="12.0" customHeight="1">
      <c r="A66" s="29" t="s">
        <v>21</v>
      </c>
      <c r="B66" s="27"/>
      <c r="C66" s="27">
        <f t="shared" ref="C66:G66" si="75">C46/C21</f>
        <v>218.7208024</v>
      </c>
      <c r="D66" s="27">
        <f t="shared" si="75"/>
        <v>168.8563171</v>
      </c>
      <c r="E66" s="27">
        <f t="shared" si="75"/>
        <v>210.2564103</v>
      </c>
      <c r="F66" s="27">
        <f t="shared" si="75"/>
        <v>230.9782609</v>
      </c>
      <c r="G66" s="27">
        <f t="shared" si="75"/>
        <v>199.3459302</v>
      </c>
      <c r="H66" s="27"/>
      <c r="I66" s="27"/>
      <c r="J66" s="27"/>
      <c r="K66" s="27">
        <f t="shared" ref="K66:M66" si="76">K46/K21</f>
        <v>910.9398496</v>
      </c>
      <c r="L66" s="27">
        <f t="shared" si="76"/>
        <v>800.8333333</v>
      </c>
      <c r="M66" s="27">
        <f t="shared" si="76"/>
        <v>857.5</v>
      </c>
      <c r="N66" s="27"/>
      <c r="O66" s="27">
        <f t="shared" ref="O66:P66" si="77">O46/O21</f>
        <v>1027.414773</v>
      </c>
      <c r="P66" s="27">
        <f t="shared" si="77"/>
        <v>936.32</v>
      </c>
      <c r="Q66" s="27"/>
      <c r="R66" s="27"/>
      <c r="S66" s="27"/>
      <c r="T66" s="27">
        <f t="shared" ref="T66:V66" si="78">T46/T21</f>
        <v>287.1198613</v>
      </c>
      <c r="U66" s="27">
        <f t="shared" si="78"/>
        <v>179.6286526</v>
      </c>
      <c r="V66" s="27">
        <f t="shared" si="78"/>
        <v>320.4255319</v>
      </c>
      <c r="W66" s="27"/>
      <c r="X66" s="27">
        <f t="shared" ref="X66:Y66" si="79">X46/X21</f>
        <v>754.011194</v>
      </c>
      <c r="Y66" s="27">
        <f t="shared" si="79"/>
        <v>266.8519877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Q68" s="86"/>
      <c r="S68" s="22"/>
      <c r="T68" s="22"/>
      <c r="U68" s="22"/>
      <c r="V68" s="22"/>
      <c r="W68" s="22"/>
      <c r="X68" s="22"/>
      <c r="Y68" s="22"/>
      <c r="Z68" s="22"/>
    </row>
    <row r="69" ht="12.0" customHeight="1">
      <c r="A69" s="9" t="s">
        <v>122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R69" s="9"/>
      <c r="S69" s="30"/>
      <c r="T69" s="30"/>
      <c r="U69" s="30"/>
      <c r="V69" s="30"/>
      <c r="W69" s="30"/>
      <c r="X69" s="30"/>
      <c r="Y69" s="30"/>
      <c r="Z69" s="30"/>
    </row>
    <row r="70" ht="12.0" customHeight="1">
      <c r="A70" s="9" t="s">
        <v>158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R70" s="9"/>
      <c r="S70" s="4"/>
      <c r="T70" s="3"/>
      <c r="U70" s="3"/>
      <c r="V70" s="3"/>
      <c r="W70" s="3"/>
      <c r="X70" s="3"/>
      <c r="Y70" s="3"/>
      <c r="Z70" s="3"/>
    </row>
    <row r="71" ht="12.0" customHeight="1">
      <c r="A71" s="9" t="s">
        <v>159</v>
      </c>
      <c r="B71" s="33"/>
      <c r="C71" s="33"/>
      <c r="D71" s="33"/>
      <c r="E71" s="3"/>
      <c r="F71" s="3"/>
      <c r="G71" s="9"/>
      <c r="H71" s="9"/>
      <c r="I71" s="9"/>
      <c r="J71" s="9"/>
      <c r="K71" s="9"/>
      <c r="L71" s="9"/>
      <c r="R71" s="9"/>
      <c r="S71" s="4"/>
    </row>
    <row r="72" ht="12.0" customHeight="1">
      <c r="A72" s="9" t="s">
        <v>125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R72" s="9"/>
      <c r="S72" s="4"/>
    </row>
    <row r="73" ht="12.0" customHeight="1">
      <c r="A73" s="9" t="s">
        <v>160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R73" s="9"/>
      <c r="S73" s="4"/>
    </row>
    <row r="74" ht="12.0" customHeight="1">
      <c r="A74" s="9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3"/>
      <c r="R74" s="51"/>
      <c r="S74" s="4"/>
    </row>
    <row r="75" ht="12.0" customHeight="1">
      <c r="A75" s="87" t="s">
        <v>150</v>
      </c>
      <c r="S75" s="4"/>
    </row>
    <row r="76" ht="12.0" customHeight="1">
      <c r="A76" s="52" t="s">
        <v>33</v>
      </c>
      <c r="B76" t="s">
        <v>161</v>
      </c>
      <c r="S76" s="4"/>
    </row>
    <row r="77" ht="12.0" customHeight="1">
      <c r="A77" s="88"/>
      <c r="B77" t="s">
        <v>162</v>
      </c>
      <c r="S77" s="4"/>
    </row>
    <row r="78" ht="12.0" customHeight="1">
      <c r="A78" s="52"/>
      <c r="S78" s="4"/>
    </row>
    <row r="79" ht="12.0" customHeight="1">
      <c r="G79" s="54" t="s">
        <v>39</v>
      </c>
      <c r="H79" s="55">
        <f>G21-'2011'!G21</f>
        <v>-11</v>
      </c>
      <c r="S79" s="4"/>
    </row>
    <row r="80" ht="12.0" customHeight="1">
      <c r="D80" s="37"/>
      <c r="G80" s="54" t="s">
        <v>40</v>
      </c>
      <c r="H80" s="55">
        <f>G9-'2011'!G9</f>
        <v>-55</v>
      </c>
      <c r="S80" s="4"/>
    </row>
    <row r="81" ht="12.0" customHeight="1">
      <c r="G81" s="56" t="s">
        <v>41</v>
      </c>
      <c r="H81" s="57">
        <f>H79-H80</f>
        <v>44</v>
      </c>
      <c r="S81" s="4"/>
    </row>
    <row r="82" ht="12.0" customHeight="1">
      <c r="G82" s="54" t="s">
        <v>42</v>
      </c>
      <c r="H82" s="55">
        <f>P21-'2011'!P21</f>
        <v>-6</v>
      </c>
      <c r="S82" s="4"/>
    </row>
    <row r="83" ht="12.0" customHeight="1">
      <c r="G83" s="54" t="s">
        <v>43</v>
      </c>
      <c r="H83" s="58">
        <f>P9-'2011'!P9</f>
        <v>-37</v>
      </c>
      <c r="S83" s="4"/>
    </row>
    <row r="84" ht="12.0" customHeight="1">
      <c r="G84" s="56" t="s">
        <v>44</v>
      </c>
      <c r="H84" s="59">
        <f>H82-H83</f>
        <v>31</v>
      </c>
      <c r="S84" s="4"/>
    </row>
    <row r="85" ht="12.0" customHeight="1">
      <c r="G85" s="54" t="s">
        <v>45</v>
      </c>
      <c r="H85" s="55">
        <f>G46-'2011'!G46</f>
        <v>17325</v>
      </c>
      <c r="S85" s="4"/>
    </row>
    <row r="86" ht="12.0" customHeight="1">
      <c r="G86" s="54" t="s">
        <v>46</v>
      </c>
      <c r="H86" s="55">
        <f>G34-'2011'!G34</f>
        <v>61925</v>
      </c>
      <c r="S86" s="4"/>
    </row>
    <row r="87" ht="12.0" customHeight="1">
      <c r="G87" s="56" t="s">
        <v>47</v>
      </c>
      <c r="H87" s="57">
        <f>H85-H86</f>
        <v>-44600</v>
      </c>
      <c r="S87" s="4"/>
    </row>
    <row r="88" ht="12.0" customHeight="1">
      <c r="G88" s="54" t="s">
        <v>48</v>
      </c>
      <c r="H88" s="55">
        <f>P46-'2011'!P46</f>
        <v>-1970</v>
      </c>
      <c r="S88" s="4"/>
    </row>
    <row r="89" ht="12.0" customHeight="1">
      <c r="G89" s="54" t="s">
        <v>49</v>
      </c>
      <c r="H89" s="55">
        <f>P34-'2011'!P34</f>
        <v>-25790</v>
      </c>
      <c r="S89" s="4"/>
    </row>
    <row r="90" ht="12.0" customHeight="1">
      <c r="G90" s="56" t="s">
        <v>50</v>
      </c>
      <c r="H90" s="57">
        <f>H88-H89</f>
        <v>23820</v>
      </c>
      <c r="S90" s="4"/>
    </row>
    <row r="91" ht="12.0" customHeight="1">
      <c r="S91" s="4"/>
    </row>
    <row r="92" ht="12.0" customHeight="1">
      <c r="S92" s="4"/>
    </row>
    <row r="93" ht="12.0" customHeight="1">
      <c r="S93" s="4"/>
    </row>
    <row r="94" ht="12.0" customHeight="1">
      <c r="S94" s="4"/>
    </row>
    <row r="95" ht="12.0" customHeight="1">
      <c r="S95" s="4"/>
    </row>
    <row r="96" ht="12.0" customHeight="1">
      <c r="S96" s="4"/>
    </row>
    <row r="97" ht="12.0" customHeight="1">
      <c r="S97" s="4"/>
    </row>
    <row r="98" ht="12.0" customHeight="1">
      <c r="S98" s="4"/>
    </row>
    <row r="99" ht="12.0" customHeight="1">
      <c r="S99" s="4"/>
    </row>
    <row r="100" ht="12.0" customHeight="1">
      <c r="S100" s="4"/>
    </row>
    <row r="101" ht="12.0" customHeight="1">
      <c r="S101" s="4"/>
    </row>
    <row r="102" ht="12.0" customHeight="1">
      <c r="S102" s="4"/>
    </row>
    <row r="103" ht="12.0" customHeight="1">
      <c r="S103" s="4"/>
    </row>
    <row r="104" ht="12.0" customHeight="1">
      <c r="S104" s="4"/>
    </row>
    <row r="105" ht="12.0" customHeight="1">
      <c r="S105" s="4"/>
    </row>
    <row r="106" ht="12.0" customHeight="1">
      <c r="S106" s="4"/>
    </row>
    <row r="107" ht="12.0" customHeight="1">
      <c r="S107" s="4"/>
    </row>
    <row r="108" ht="12.0" customHeight="1">
      <c r="S108" s="4"/>
    </row>
    <row r="109" ht="12.0" customHeight="1">
      <c r="S109" s="4"/>
    </row>
    <row r="110" ht="12.0" customHeight="1">
      <c r="S110" s="4"/>
    </row>
    <row r="111" ht="12.0" customHeight="1">
      <c r="S111" s="4"/>
    </row>
    <row r="112" ht="12.0" customHeight="1">
      <c r="S112" s="4"/>
    </row>
    <row r="113" ht="12.0" customHeight="1">
      <c r="S113" s="4"/>
    </row>
    <row r="114" ht="12.0" customHeight="1">
      <c r="S114" s="4"/>
    </row>
    <row r="115" ht="12.0" customHeight="1">
      <c r="S115" s="4"/>
    </row>
    <row r="116" ht="12.0" customHeight="1">
      <c r="S116" s="4"/>
    </row>
    <row r="117" ht="12.0" customHeight="1">
      <c r="S117" s="4"/>
    </row>
    <row r="118" ht="12.0" customHeight="1">
      <c r="S118" s="4"/>
    </row>
    <row r="119" ht="12.0" customHeight="1">
      <c r="S119" s="4"/>
    </row>
    <row r="120" ht="12.0" customHeight="1">
      <c r="S120" s="4"/>
    </row>
    <row r="121" ht="12.0" customHeight="1">
      <c r="S121" s="4"/>
    </row>
    <row r="122" ht="12.0" customHeight="1">
      <c r="S122" s="4"/>
    </row>
    <row r="123" ht="12.0" customHeight="1">
      <c r="S123" s="4"/>
    </row>
    <row r="124" ht="12.0" customHeight="1">
      <c r="S124" s="4"/>
    </row>
    <row r="125" ht="12.0" customHeight="1">
      <c r="S125" s="4"/>
    </row>
    <row r="126" ht="12.0" customHeight="1">
      <c r="S126" s="4"/>
    </row>
    <row r="127" ht="12.0" customHeight="1">
      <c r="S127" s="4"/>
    </row>
    <row r="128" ht="12.0" customHeight="1">
      <c r="S128" s="4"/>
    </row>
    <row r="129" ht="12.0" customHeight="1">
      <c r="S129" s="4"/>
    </row>
    <row r="130" ht="12.0" customHeight="1">
      <c r="S130" s="4"/>
    </row>
    <row r="131" ht="12.0" customHeight="1">
      <c r="S131" s="4"/>
    </row>
    <row r="132" ht="12.0" customHeight="1">
      <c r="S132" s="4"/>
    </row>
    <row r="133" ht="12.0" customHeight="1">
      <c r="S133" s="4"/>
    </row>
    <row r="134" ht="12.0" customHeight="1">
      <c r="S134" s="4"/>
    </row>
    <row r="135" ht="12.0" customHeight="1">
      <c r="S135" s="4"/>
    </row>
    <row r="136" ht="12.0" customHeight="1">
      <c r="S136" s="4"/>
    </row>
    <row r="137" ht="12.0" customHeight="1">
      <c r="S137" s="4"/>
    </row>
    <row r="138" ht="12.0" customHeight="1">
      <c r="S138" s="4"/>
    </row>
    <row r="139" ht="12.0" customHeight="1">
      <c r="S139" s="4"/>
    </row>
    <row r="140" ht="12.0" customHeight="1">
      <c r="S140" s="4"/>
    </row>
    <row r="141" ht="12.0" customHeight="1">
      <c r="S141" s="4"/>
    </row>
    <row r="142" ht="12.0" customHeight="1">
      <c r="S142" s="4"/>
    </row>
    <row r="143" ht="12.0" customHeight="1">
      <c r="S143" s="4"/>
    </row>
    <row r="144" ht="12.0" customHeight="1">
      <c r="S144" s="4"/>
    </row>
    <row r="145" ht="12.0" customHeight="1">
      <c r="S145" s="4"/>
    </row>
    <row r="146" ht="12.0" customHeight="1">
      <c r="S146" s="4"/>
    </row>
    <row r="147" ht="12.0" customHeight="1">
      <c r="S147" s="4"/>
    </row>
    <row r="148" ht="12.0" customHeight="1">
      <c r="S148" s="4"/>
    </row>
    <row r="149" ht="12.0" customHeight="1">
      <c r="S149" s="4"/>
    </row>
    <row r="150" ht="12.0" customHeight="1">
      <c r="S150" s="4"/>
    </row>
    <row r="151" ht="12.0" customHeight="1">
      <c r="S151" s="4"/>
    </row>
    <row r="152" ht="12.0" customHeight="1">
      <c r="S152" s="4"/>
    </row>
    <row r="153" ht="12.0" customHeight="1">
      <c r="S153" s="4"/>
    </row>
    <row r="154" ht="12.0" customHeight="1">
      <c r="S154" s="4"/>
    </row>
    <row r="155" ht="12.0" customHeight="1">
      <c r="S155" s="4"/>
    </row>
    <row r="156" ht="12.0" customHeight="1">
      <c r="S156" s="4"/>
    </row>
    <row r="157" ht="12.0" customHeight="1">
      <c r="S157" s="4"/>
    </row>
    <row r="158" ht="12.0" customHeight="1">
      <c r="S158" s="4"/>
    </row>
    <row r="159" ht="12.0" customHeight="1">
      <c r="S159" s="4"/>
    </row>
    <row r="160" ht="12.0" customHeight="1">
      <c r="S160" s="4"/>
    </row>
    <row r="161" ht="12.0" customHeight="1">
      <c r="S161" s="4"/>
    </row>
    <row r="162" ht="12.0" customHeight="1">
      <c r="S162" s="4"/>
    </row>
    <row r="163" ht="12.0" customHeight="1">
      <c r="S163" s="4"/>
    </row>
    <row r="164" ht="12.0" customHeight="1">
      <c r="S164" s="4"/>
    </row>
    <row r="165" ht="12.0" customHeight="1">
      <c r="S165" s="4"/>
    </row>
    <row r="166" ht="12.0" customHeight="1">
      <c r="S166" s="4"/>
    </row>
    <row r="167" ht="12.0" customHeight="1">
      <c r="S167" s="4"/>
    </row>
    <row r="168" ht="12.0" customHeight="1">
      <c r="S168" s="4"/>
    </row>
    <row r="169" ht="12.0" customHeight="1">
      <c r="S169" s="4"/>
    </row>
    <row r="170" ht="12.0" customHeight="1">
      <c r="S170" s="4"/>
    </row>
    <row r="171" ht="12.0" customHeight="1">
      <c r="S171" s="4"/>
    </row>
    <row r="172" ht="12.0" customHeight="1">
      <c r="S172" s="4"/>
    </row>
    <row r="173" ht="12.0" customHeight="1">
      <c r="S173" s="4"/>
    </row>
    <row r="174" ht="12.0" customHeight="1">
      <c r="S174" s="4"/>
    </row>
    <row r="175" ht="12.0" customHeight="1">
      <c r="S175" s="4"/>
    </row>
    <row r="176" ht="12.0" customHeight="1">
      <c r="S176" s="4"/>
    </row>
    <row r="177" ht="12.0" customHeight="1">
      <c r="S177" s="4"/>
    </row>
    <row r="178" ht="12.0" customHeight="1">
      <c r="S178" s="4"/>
    </row>
    <row r="179" ht="12.0" customHeight="1">
      <c r="S179" s="4"/>
    </row>
    <row r="180" ht="12.0" customHeight="1">
      <c r="S180" s="4"/>
    </row>
    <row r="181" ht="12.0" customHeight="1">
      <c r="S181" s="4"/>
    </row>
    <row r="182" ht="12.0" customHeight="1">
      <c r="S182" s="4"/>
    </row>
    <row r="183" ht="12.0" customHeight="1">
      <c r="S183" s="4"/>
    </row>
    <row r="184" ht="12.0" customHeight="1">
      <c r="S184" s="4"/>
    </row>
    <row r="185" ht="12.0" customHeight="1">
      <c r="S185" s="4"/>
    </row>
    <row r="186" ht="12.0" customHeight="1">
      <c r="S186" s="4"/>
    </row>
    <row r="187" ht="12.0" customHeight="1">
      <c r="S187" s="4"/>
    </row>
    <row r="188" ht="12.0" customHeight="1">
      <c r="S188" s="4"/>
    </row>
    <row r="189" ht="12.0" customHeight="1">
      <c r="S189" s="4"/>
    </row>
    <row r="190" ht="12.0" customHeight="1">
      <c r="S190" s="4"/>
    </row>
    <row r="191" ht="12.0" customHeight="1">
      <c r="S191" s="4"/>
    </row>
    <row r="192" ht="12.0" customHeight="1">
      <c r="S192" s="4"/>
    </row>
    <row r="193" ht="12.0" customHeight="1">
      <c r="S193" s="4"/>
    </row>
    <row r="194" ht="12.0" customHeight="1">
      <c r="S194" s="4"/>
    </row>
    <row r="195" ht="12.0" customHeight="1">
      <c r="S195" s="4"/>
    </row>
    <row r="196" ht="12.0" customHeight="1">
      <c r="S196" s="4"/>
    </row>
    <row r="197" ht="12.0" customHeight="1">
      <c r="S197" s="4"/>
    </row>
    <row r="198" ht="12.0" customHeight="1">
      <c r="S198" s="4"/>
    </row>
    <row r="199" ht="12.0" customHeight="1">
      <c r="S199" s="4"/>
    </row>
    <row r="200" ht="12.0" customHeight="1">
      <c r="S200" s="4"/>
    </row>
    <row r="201" ht="12.0" customHeight="1">
      <c r="S201" s="4"/>
    </row>
    <row r="202" ht="12.0" customHeight="1">
      <c r="S202" s="4"/>
    </row>
    <row r="203" ht="12.0" customHeight="1">
      <c r="S203" s="4"/>
    </row>
    <row r="204" ht="12.0" customHeight="1">
      <c r="S204" s="4"/>
    </row>
    <row r="205" ht="12.0" customHeight="1">
      <c r="S205" s="4"/>
    </row>
    <row r="206" ht="12.0" customHeight="1">
      <c r="S206" s="4"/>
    </row>
    <row r="207" ht="12.0" customHeight="1">
      <c r="S207" s="4"/>
    </row>
    <row r="208" ht="12.0" customHeight="1">
      <c r="S208" s="4"/>
    </row>
    <row r="209" ht="12.0" customHeight="1">
      <c r="S209" s="4"/>
    </row>
    <row r="210" ht="12.0" customHeight="1">
      <c r="S210" s="4"/>
    </row>
    <row r="211" ht="12.0" customHeight="1">
      <c r="S211" s="4"/>
    </row>
    <row r="212" ht="12.0" customHeight="1">
      <c r="S212" s="4"/>
    </row>
    <row r="213" ht="12.0" customHeight="1">
      <c r="S213" s="4"/>
    </row>
    <row r="214" ht="12.0" customHeight="1">
      <c r="S214" s="4"/>
    </row>
    <row r="215" ht="12.0" customHeight="1">
      <c r="S215" s="4"/>
    </row>
    <row r="216" ht="12.0" customHeight="1">
      <c r="S216" s="4"/>
    </row>
    <row r="217" ht="12.0" customHeight="1">
      <c r="S217" s="4"/>
    </row>
    <row r="218" ht="12.0" customHeight="1">
      <c r="S218" s="4"/>
    </row>
    <row r="219" ht="12.0" customHeight="1">
      <c r="S219" s="4"/>
    </row>
    <row r="220" ht="12.0" customHeight="1">
      <c r="S220" s="4"/>
    </row>
    <row r="221" ht="12.0" customHeight="1">
      <c r="S221" s="4"/>
    </row>
    <row r="222" ht="12.0" customHeight="1">
      <c r="S222" s="4"/>
    </row>
    <row r="223" ht="12.0" customHeight="1">
      <c r="S223" s="4"/>
    </row>
    <row r="224" ht="12.0" customHeight="1">
      <c r="S224" s="4"/>
    </row>
    <row r="225" ht="12.0" customHeight="1">
      <c r="S225" s="4"/>
    </row>
    <row r="226" ht="12.0" customHeight="1">
      <c r="S226" s="4"/>
    </row>
    <row r="227" ht="12.0" customHeight="1">
      <c r="S227" s="4"/>
    </row>
    <row r="228" ht="12.0" customHeight="1">
      <c r="S228" s="4"/>
    </row>
    <row r="229" ht="12.0" customHeight="1">
      <c r="S229" s="4"/>
    </row>
    <row r="230" ht="12.0" customHeight="1">
      <c r="S230" s="4"/>
    </row>
    <row r="231" ht="12.0" customHeight="1">
      <c r="S231" s="4"/>
    </row>
    <row r="232" ht="12.0" customHeight="1">
      <c r="S232" s="4"/>
    </row>
    <row r="233" ht="12.0" customHeight="1">
      <c r="S233" s="4"/>
    </row>
    <row r="234" ht="12.0" customHeight="1">
      <c r="S234" s="4"/>
    </row>
    <row r="235" ht="12.0" customHeight="1">
      <c r="S235" s="4"/>
    </row>
    <row r="236" ht="12.0" customHeight="1">
      <c r="S236" s="4"/>
    </row>
    <row r="237" ht="12.0" customHeight="1">
      <c r="S237" s="4"/>
    </row>
    <row r="238" ht="12.0" customHeight="1">
      <c r="S238" s="4"/>
    </row>
    <row r="239" ht="12.0" customHeight="1">
      <c r="S239" s="4"/>
    </row>
    <row r="240" ht="12.0" customHeight="1">
      <c r="S240" s="4"/>
    </row>
    <row r="241" ht="12.0" customHeight="1">
      <c r="S241" s="4"/>
    </row>
    <row r="242" ht="12.0" customHeight="1">
      <c r="S242" s="4"/>
    </row>
    <row r="243" ht="12.0" customHeight="1">
      <c r="S243" s="4"/>
    </row>
    <row r="244" ht="12.0" customHeight="1">
      <c r="S244" s="4"/>
    </row>
    <row r="245" ht="12.0" customHeight="1">
      <c r="S245" s="4"/>
    </row>
    <row r="246" ht="12.0" customHeight="1">
      <c r="S246" s="4"/>
    </row>
    <row r="247" ht="12.0" customHeight="1">
      <c r="S247" s="4"/>
    </row>
    <row r="248" ht="12.0" customHeight="1">
      <c r="S248" s="4"/>
    </row>
    <row r="249" ht="12.0" customHeight="1">
      <c r="S249" s="4"/>
    </row>
    <row r="250" ht="12.0" customHeight="1">
      <c r="S250" s="4"/>
    </row>
    <row r="251" ht="12.0" customHeight="1">
      <c r="S251" s="4"/>
    </row>
    <row r="252" ht="12.0" customHeight="1">
      <c r="S252" s="4"/>
    </row>
    <row r="253" ht="12.0" customHeight="1">
      <c r="S253" s="4"/>
    </row>
    <row r="254" ht="12.0" customHeight="1">
      <c r="S254" s="4"/>
    </row>
    <row r="255" ht="12.0" customHeight="1">
      <c r="S255" s="4"/>
    </row>
    <row r="256" ht="12.0" customHeight="1">
      <c r="S256" s="4"/>
    </row>
    <row r="257" ht="12.0" customHeight="1">
      <c r="S257" s="4"/>
    </row>
    <row r="258" ht="12.0" customHeight="1">
      <c r="S258" s="4"/>
    </row>
    <row r="259" ht="12.0" customHeight="1">
      <c r="S259" s="4"/>
    </row>
    <row r="260" ht="12.0" customHeight="1">
      <c r="S260" s="4"/>
    </row>
    <row r="261" ht="12.0" customHeight="1">
      <c r="S261" s="4"/>
    </row>
    <row r="262" ht="12.0" customHeight="1">
      <c r="S262" s="4"/>
    </row>
    <row r="263" ht="12.0" customHeight="1">
      <c r="S263" s="4"/>
    </row>
    <row r="264" ht="12.0" customHeight="1">
      <c r="S264" s="4"/>
    </row>
    <row r="265" ht="12.0" customHeight="1">
      <c r="S265" s="4"/>
    </row>
    <row r="266" ht="12.0" customHeight="1">
      <c r="S266" s="4"/>
    </row>
    <row r="267" ht="12.0" customHeight="1">
      <c r="S267" s="4"/>
    </row>
    <row r="268" ht="12.0" customHeight="1">
      <c r="S268" s="4"/>
    </row>
    <row r="269" ht="12.0" customHeight="1">
      <c r="S269" s="4"/>
    </row>
    <row r="270" ht="12.0" customHeight="1">
      <c r="S270" s="4"/>
    </row>
    <row r="271" ht="12.0" customHeight="1">
      <c r="S271" s="4"/>
    </row>
    <row r="272" ht="12.0" customHeight="1">
      <c r="S272" s="4"/>
    </row>
    <row r="273" ht="12.0" customHeight="1">
      <c r="S273" s="4"/>
    </row>
    <row r="274" ht="12.0" customHeight="1">
      <c r="S274" s="4"/>
    </row>
    <row r="275" ht="12.0" customHeight="1">
      <c r="S275" s="4"/>
    </row>
    <row r="276" ht="12.0" customHeight="1">
      <c r="S276" s="4"/>
    </row>
    <row r="277" ht="12.0" customHeight="1">
      <c r="S277" s="4"/>
    </row>
    <row r="278" ht="12.0" customHeight="1">
      <c r="S278" s="4"/>
    </row>
    <row r="279" ht="12.0" customHeight="1">
      <c r="S279" s="4"/>
    </row>
    <row r="280" ht="12.0" customHeight="1">
      <c r="S280" s="4"/>
    </row>
    <row r="281" ht="12.0" customHeight="1">
      <c r="S281" s="4"/>
    </row>
    <row r="282" ht="12.0" customHeight="1">
      <c r="S282" s="4"/>
    </row>
    <row r="283" ht="12.0" customHeight="1">
      <c r="S283" s="4"/>
    </row>
    <row r="284" ht="12.0" customHeight="1">
      <c r="S284" s="4"/>
    </row>
    <row r="285" ht="12.0" customHeight="1">
      <c r="S285" s="4"/>
    </row>
    <row r="286" ht="12.0" customHeight="1">
      <c r="S286" s="4"/>
    </row>
    <row r="287" ht="12.0" customHeight="1">
      <c r="S287" s="4"/>
    </row>
    <row r="288" ht="12.0" customHeight="1">
      <c r="S288" s="4"/>
    </row>
    <row r="289" ht="12.0" customHeight="1">
      <c r="S289" s="4"/>
    </row>
    <row r="290" ht="12.0" customHeight="1">
      <c r="S290" s="4"/>
    </row>
    <row r="291" ht="12.0" customHeight="1">
      <c r="S291" s="4"/>
    </row>
    <row r="292" ht="12.0" customHeight="1">
      <c r="S292" s="4"/>
    </row>
    <row r="293" ht="12.0" customHeight="1">
      <c r="S293" s="4"/>
    </row>
    <row r="294" ht="12.0" customHeight="1">
      <c r="S294" s="4"/>
    </row>
    <row r="295" ht="12.0" customHeight="1">
      <c r="S295" s="4"/>
    </row>
    <row r="296" ht="12.0" customHeight="1">
      <c r="S296" s="4"/>
    </row>
    <row r="297" ht="12.0" customHeight="1">
      <c r="S297" s="4"/>
    </row>
    <row r="298" ht="12.0" customHeight="1">
      <c r="S298" s="4"/>
    </row>
    <row r="299" ht="12.0" customHeight="1">
      <c r="S299" s="4"/>
    </row>
    <row r="300" ht="12.0" customHeight="1">
      <c r="S300" s="4"/>
    </row>
    <row r="301" ht="12.0" customHeight="1">
      <c r="S301" s="4"/>
    </row>
    <row r="302" ht="12.0" customHeight="1">
      <c r="S302" s="4"/>
    </row>
    <row r="303" ht="12.0" customHeight="1">
      <c r="S303" s="4"/>
    </row>
    <row r="304" ht="12.0" customHeight="1">
      <c r="S304" s="4"/>
    </row>
    <row r="305" ht="12.0" customHeight="1">
      <c r="S305" s="4"/>
    </row>
    <row r="306" ht="12.0" customHeight="1">
      <c r="S306" s="4"/>
    </row>
    <row r="307" ht="12.0" customHeight="1">
      <c r="S307" s="4"/>
    </row>
    <row r="308" ht="12.0" customHeight="1">
      <c r="S308" s="4"/>
    </row>
    <row r="309" ht="12.0" customHeight="1">
      <c r="S309" s="4"/>
    </row>
    <row r="310" ht="12.0" customHeight="1">
      <c r="S310" s="4"/>
    </row>
    <row r="311" ht="12.0" customHeight="1">
      <c r="S311" s="4"/>
    </row>
    <row r="312" ht="12.0" customHeight="1">
      <c r="S312" s="4"/>
    </row>
    <row r="313" ht="12.0" customHeight="1">
      <c r="S313" s="4"/>
    </row>
    <row r="314" ht="12.0" customHeight="1">
      <c r="S314" s="4"/>
    </row>
    <row r="315" ht="12.0" customHeight="1">
      <c r="S315" s="4"/>
    </row>
    <row r="316" ht="12.0" customHeight="1">
      <c r="S316" s="4"/>
    </row>
    <row r="317" ht="12.0" customHeight="1">
      <c r="S317" s="4"/>
    </row>
    <row r="318" ht="12.0" customHeight="1">
      <c r="S318" s="4"/>
    </row>
    <row r="319" ht="12.0" customHeight="1">
      <c r="S319" s="4"/>
    </row>
    <row r="320" ht="12.0" customHeight="1">
      <c r="S320" s="4"/>
    </row>
    <row r="321" ht="12.0" customHeight="1">
      <c r="S321" s="4"/>
    </row>
    <row r="322" ht="12.0" customHeight="1">
      <c r="S322" s="4"/>
    </row>
    <row r="323" ht="12.0" customHeight="1">
      <c r="S323" s="4"/>
    </row>
    <row r="324" ht="12.0" customHeight="1">
      <c r="S324" s="4"/>
    </row>
    <row r="325" ht="12.0" customHeight="1">
      <c r="S325" s="4"/>
    </row>
    <row r="326" ht="12.0" customHeight="1">
      <c r="S326" s="4"/>
    </row>
    <row r="327" ht="12.0" customHeight="1">
      <c r="S327" s="4"/>
    </row>
    <row r="328" ht="12.0" customHeight="1">
      <c r="S328" s="4"/>
    </row>
    <row r="329" ht="12.0" customHeight="1">
      <c r="S329" s="4"/>
    </row>
    <row r="330" ht="12.0" customHeight="1">
      <c r="S330" s="4"/>
    </row>
    <row r="331" ht="12.0" customHeight="1">
      <c r="S331" s="4"/>
    </row>
    <row r="332" ht="12.0" customHeight="1">
      <c r="S332" s="4"/>
    </row>
    <row r="333" ht="12.0" customHeight="1">
      <c r="S333" s="4"/>
    </row>
    <row r="334" ht="12.0" customHeight="1">
      <c r="S334" s="4"/>
    </row>
    <row r="335" ht="12.0" customHeight="1">
      <c r="S335" s="4"/>
    </row>
    <row r="336" ht="12.0" customHeight="1">
      <c r="S336" s="4"/>
    </row>
    <row r="337" ht="12.0" customHeight="1">
      <c r="S337" s="4"/>
    </row>
    <row r="338" ht="12.0" customHeight="1">
      <c r="S338" s="4"/>
    </row>
    <row r="339" ht="12.0" customHeight="1">
      <c r="S339" s="4"/>
    </row>
    <row r="340" ht="12.0" customHeight="1">
      <c r="S340" s="4"/>
    </row>
    <row r="341" ht="12.0" customHeight="1">
      <c r="S341" s="4"/>
    </row>
    <row r="342" ht="12.0" customHeight="1">
      <c r="S342" s="4"/>
    </row>
    <row r="343" ht="12.0" customHeight="1">
      <c r="S343" s="4"/>
    </row>
    <row r="344" ht="12.0" customHeight="1">
      <c r="S344" s="4"/>
    </row>
    <row r="345" ht="12.0" customHeight="1">
      <c r="S345" s="4"/>
    </row>
    <row r="346" ht="12.0" customHeight="1">
      <c r="S346" s="4"/>
    </row>
    <row r="347" ht="12.0" customHeight="1">
      <c r="S347" s="4"/>
    </row>
    <row r="348" ht="12.0" customHeight="1">
      <c r="S348" s="4"/>
    </row>
    <row r="349" ht="12.0" customHeight="1">
      <c r="S349" s="4"/>
    </row>
    <row r="350" ht="12.0" customHeight="1">
      <c r="S350" s="4"/>
    </row>
    <row r="351" ht="12.0" customHeight="1">
      <c r="S351" s="4"/>
    </row>
    <row r="352" ht="12.0" customHeight="1">
      <c r="S352" s="4"/>
    </row>
    <row r="353" ht="12.0" customHeight="1">
      <c r="S353" s="4"/>
    </row>
    <row r="354" ht="12.0" customHeight="1">
      <c r="S354" s="4"/>
    </row>
    <row r="355" ht="12.0" customHeight="1">
      <c r="S355" s="4"/>
    </row>
    <row r="356" ht="12.0" customHeight="1">
      <c r="S356" s="4"/>
    </row>
    <row r="357" ht="12.0" customHeight="1">
      <c r="S357" s="4"/>
    </row>
    <row r="358" ht="12.0" customHeight="1">
      <c r="S358" s="4"/>
    </row>
    <row r="359" ht="12.0" customHeight="1">
      <c r="S359" s="4"/>
    </row>
    <row r="360" ht="12.0" customHeight="1">
      <c r="S360" s="4"/>
    </row>
    <row r="361" ht="12.0" customHeight="1">
      <c r="S361" s="4"/>
    </row>
    <row r="362" ht="12.0" customHeight="1">
      <c r="S362" s="4"/>
    </row>
    <row r="363" ht="12.0" customHeight="1">
      <c r="S363" s="4"/>
    </row>
    <row r="364" ht="12.0" customHeight="1">
      <c r="S364" s="4"/>
    </row>
    <row r="365" ht="12.0" customHeight="1">
      <c r="S365" s="4"/>
    </row>
    <row r="366" ht="12.0" customHeight="1">
      <c r="S366" s="4"/>
    </row>
    <row r="367" ht="12.0" customHeight="1">
      <c r="S367" s="4"/>
    </row>
    <row r="368" ht="12.0" customHeight="1">
      <c r="S368" s="4"/>
    </row>
    <row r="369" ht="12.0" customHeight="1">
      <c r="S369" s="4"/>
    </row>
    <row r="370" ht="12.0" customHeight="1">
      <c r="S370" s="4"/>
    </row>
    <row r="371" ht="12.0" customHeight="1">
      <c r="S371" s="4"/>
    </row>
    <row r="372" ht="12.0" customHeight="1">
      <c r="S372" s="4"/>
    </row>
    <row r="373" ht="12.0" customHeight="1">
      <c r="S373" s="4"/>
    </row>
    <row r="374" ht="12.0" customHeight="1">
      <c r="S374" s="4"/>
    </row>
    <row r="375" ht="12.0" customHeight="1">
      <c r="S375" s="4"/>
    </row>
    <row r="376" ht="12.0" customHeight="1">
      <c r="S376" s="4"/>
    </row>
    <row r="377" ht="12.0" customHeight="1">
      <c r="S377" s="4"/>
    </row>
    <row r="378" ht="12.0" customHeight="1">
      <c r="S378" s="4"/>
    </row>
    <row r="379" ht="12.0" customHeight="1">
      <c r="S379" s="4"/>
    </row>
    <row r="380" ht="12.0" customHeight="1">
      <c r="S380" s="4"/>
    </row>
    <row r="381" ht="12.0" customHeight="1">
      <c r="S381" s="4"/>
    </row>
    <row r="382" ht="12.0" customHeight="1">
      <c r="S382" s="4"/>
    </row>
    <row r="383" ht="12.0" customHeight="1">
      <c r="S383" s="4"/>
    </row>
    <row r="384" ht="12.0" customHeight="1">
      <c r="S384" s="4"/>
    </row>
    <row r="385" ht="12.0" customHeight="1">
      <c r="S385" s="4"/>
    </row>
    <row r="386" ht="12.0" customHeight="1">
      <c r="S386" s="4"/>
    </row>
    <row r="387" ht="12.0" customHeight="1">
      <c r="S387" s="4"/>
    </row>
    <row r="388" ht="12.0" customHeight="1">
      <c r="S388" s="4"/>
    </row>
    <row r="389" ht="12.0" customHeight="1">
      <c r="S389" s="4"/>
    </row>
    <row r="390" ht="12.0" customHeight="1">
      <c r="S390" s="4"/>
    </row>
    <row r="391" ht="12.0" customHeight="1">
      <c r="S391" s="4"/>
    </row>
    <row r="392" ht="12.0" customHeight="1">
      <c r="S392" s="4"/>
    </row>
    <row r="393" ht="12.0" customHeight="1">
      <c r="S393" s="4"/>
    </row>
    <row r="394" ht="12.0" customHeight="1">
      <c r="S394" s="4"/>
    </row>
    <row r="395" ht="12.0" customHeight="1">
      <c r="S395" s="4"/>
    </row>
    <row r="396" ht="12.0" customHeight="1">
      <c r="S396" s="4"/>
    </row>
    <row r="397" ht="12.0" customHeight="1">
      <c r="S397" s="4"/>
    </row>
    <row r="398" ht="12.0" customHeight="1">
      <c r="S398" s="4"/>
    </row>
    <row r="399" ht="12.0" customHeight="1">
      <c r="S399" s="4"/>
    </row>
    <row r="400" ht="12.0" customHeight="1">
      <c r="S400" s="4"/>
    </row>
    <row r="401" ht="12.0" customHeight="1">
      <c r="S401" s="4"/>
    </row>
    <row r="402" ht="12.0" customHeight="1">
      <c r="S402" s="4"/>
    </row>
    <row r="403" ht="12.0" customHeight="1">
      <c r="S403" s="4"/>
    </row>
    <row r="404" ht="12.0" customHeight="1">
      <c r="S404" s="4"/>
    </row>
    <row r="405" ht="12.0" customHeight="1">
      <c r="S405" s="4"/>
    </row>
    <row r="406" ht="12.0" customHeight="1">
      <c r="S406" s="4"/>
    </row>
    <row r="407" ht="12.0" customHeight="1">
      <c r="S407" s="4"/>
    </row>
    <row r="408" ht="12.0" customHeight="1">
      <c r="S408" s="4"/>
    </row>
    <row r="409" ht="12.0" customHeight="1">
      <c r="S409" s="4"/>
    </row>
    <row r="410" ht="12.0" customHeight="1">
      <c r="S410" s="4"/>
    </row>
    <row r="411" ht="12.0" customHeight="1">
      <c r="S411" s="4"/>
    </row>
    <row r="412" ht="12.0" customHeight="1">
      <c r="S412" s="4"/>
    </row>
    <row r="413" ht="12.0" customHeight="1">
      <c r="S413" s="4"/>
    </row>
    <row r="414" ht="12.0" customHeight="1">
      <c r="S414" s="4"/>
    </row>
    <row r="415" ht="12.0" customHeight="1">
      <c r="S415" s="4"/>
    </row>
    <row r="416" ht="12.0" customHeight="1">
      <c r="S416" s="4"/>
    </row>
    <row r="417" ht="12.0" customHeight="1">
      <c r="S417" s="4"/>
    </row>
    <row r="418" ht="12.0" customHeight="1">
      <c r="S418" s="4"/>
    </row>
    <row r="419" ht="12.0" customHeight="1">
      <c r="S419" s="4"/>
    </row>
    <row r="420" ht="12.0" customHeight="1">
      <c r="S420" s="4"/>
    </row>
    <row r="421" ht="12.0" customHeight="1">
      <c r="S421" s="4"/>
    </row>
    <row r="422" ht="12.0" customHeight="1">
      <c r="S422" s="4"/>
    </row>
    <row r="423" ht="12.0" customHeight="1">
      <c r="S423" s="4"/>
    </row>
    <row r="424" ht="12.0" customHeight="1">
      <c r="S424" s="4"/>
    </row>
    <row r="425" ht="12.0" customHeight="1">
      <c r="S425" s="4"/>
    </row>
    <row r="426" ht="12.0" customHeight="1">
      <c r="S426" s="4"/>
    </row>
    <row r="427" ht="12.0" customHeight="1">
      <c r="S427" s="4"/>
    </row>
    <row r="428" ht="12.0" customHeight="1">
      <c r="S428" s="4"/>
    </row>
    <row r="429" ht="12.0" customHeight="1">
      <c r="S429" s="4"/>
    </row>
    <row r="430" ht="12.0" customHeight="1">
      <c r="S430" s="4"/>
    </row>
    <row r="431" ht="12.0" customHeight="1">
      <c r="S431" s="4"/>
    </row>
    <row r="432" ht="12.0" customHeight="1">
      <c r="S432" s="4"/>
    </row>
    <row r="433" ht="12.0" customHeight="1">
      <c r="S433" s="4"/>
    </row>
    <row r="434" ht="12.0" customHeight="1">
      <c r="S434" s="4"/>
    </row>
    <row r="435" ht="12.0" customHeight="1">
      <c r="S435" s="4"/>
    </row>
    <row r="436" ht="12.0" customHeight="1">
      <c r="S436" s="4"/>
    </row>
    <row r="437" ht="12.0" customHeight="1">
      <c r="S437" s="4"/>
    </row>
    <row r="438" ht="12.0" customHeight="1">
      <c r="S438" s="4"/>
    </row>
    <row r="439" ht="12.0" customHeight="1">
      <c r="S439" s="4"/>
    </row>
    <row r="440" ht="12.0" customHeight="1">
      <c r="S440" s="4"/>
    </row>
    <row r="441" ht="12.0" customHeight="1">
      <c r="S441" s="4"/>
    </row>
    <row r="442" ht="12.0" customHeight="1">
      <c r="S442" s="4"/>
    </row>
    <row r="443" ht="12.0" customHeight="1">
      <c r="S443" s="4"/>
    </row>
    <row r="444" ht="12.0" customHeight="1">
      <c r="S444" s="4"/>
    </row>
    <row r="445" ht="12.0" customHeight="1">
      <c r="S445" s="4"/>
    </row>
    <row r="446" ht="12.0" customHeight="1">
      <c r="S446" s="4"/>
    </row>
    <row r="447" ht="12.0" customHeight="1">
      <c r="S447" s="4"/>
    </row>
    <row r="448" ht="12.0" customHeight="1">
      <c r="S448" s="4"/>
    </row>
    <row r="449" ht="12.0" customHeight="1">
      <c r="S449" s="4"/>
    </row>
    <row r="450" ht="12.0" customHeight="1">
      <c r="S450" s="4"/>
    </row>
    <row r="451" ht="12.0" customHeight="1">
      <c r="S451" s="4"/>
    </row>
    <row r="452" ht="12.0" customHeight="1">
      <c r="S452" s="4"/>
    </row>
    <row r="453" ht="12.0" customHeight="1">
      <c r="S453" s="4"/>
    </row>
    <row r="454" ht="12.0" customHeight="1">
      <c r="S454" s="4"/>
    </row>
    <row r="455" ht="12.0" customHeight="1">
      <c r="S455" s="4"/>
    </row>
    <row r="456" ht="12.0" customHeight="1">
      <c r="S456" s="4"/>
    </row>
    <row r="457" ht="12.0" customHeight="1">
      <c r="S457" s="4"/>
    </row>
    <row r="458" ht="12.0" customHeight="1">
      <c r="S458" s="4"/>
    </row>
    <row r="459" ht="12.0" customHeight="1">
      <c r="S459" s="4"/>
    </row>
    <row r="460" ht="12.0" customHeight="1">
      <c r="S460" s="4"/>
    </row>
    <row r="461" ht="12.0" customHeight="1">
      <c r="S461" s="4"/>
    </row>
    <row r="462" ht="12.0" customHeight="1">
      <c r="S462" s="4"/>
    </row>
    <row r="463" ht="12.0" customHeight="1">
      <c r="S463" s="4"/>
    </row>
    <row r="464" ht="12.0" customHeight="1">
      <c r="S464" s="4"/>
    </row>
    <row r="465" ht="12.0" customHeight="1">
      <c r="S465" s="4"/>
    </row>
    <row r="466" ht="12.0" customHeight="1">
      <c r="S466" s="4"/>
    </row>
    <row r="467" ht="12.0" customHeight="1">
      <c r="S467" s="4"/>
    </row>
    <row r="468" ht="12.0" customHeight="1">
      <c r="S468" s="4"/>
    </row>
    <row r="469" ht="12.0" customHeight="1">
      <c r="S469" s="4"/>
    </row>
    <row r="470" ht="12.0" customHeight="1">
      <c r="S470" s="4"/>
    </row>
    <row r="471" ht="12.0" customHeight="1">
      <c r="S471" s="4"/>
    </row>
    <row r="472" ht="12.0" customHeight="1">
      <c r="S472" s="4"/>
    </row>
    <row r="473" ht="12.0" customHeight="1">
      <c r="S473" s="4"/>
    </row>
    <row r="474" ht="12.0" customHeight="1">
      <c r="S474" s="4"/>
    </row>
    <row r="475" ht="12.0" customHeight="1">
      <c r="S475" s="4"/>
    </row>
    <row r="476" ht="12.0" customHeight="1">
      <c r="S476" s="4"/>
    </row>
    <row r="477" ht="12.0" customHeight="1">
      <c r="S477" s="4"/>
    </row>
    <row r="478" ht="12.0" customHeight="1">
      <c r="S478" s="4"/>
    </row>
    <row r="479" ht="12.0" customHeight="1">
      <c r="S479" s="4"/>
    </row>
    <row r="480" ht="12.0" customHeight="1">
      <c r="S480" s="4"/>
    </row>
    <row r="481" ht="12.0" customHeight="1">
      <c r="S481" s="4"/>
    </row>
    <row r="482" ht="12.0" customHeight="1">
      <c r="S482" s="4"/>
    </row>
    <row r="483" ht="12.0" customHeight="1">
      <c r="S483" s="4"/>
    </row>
    <row r="484" ht="12.0" customHeight="1">
      <c r="S484" s="4"/>
    </row>
    <row r="485" ht="12.0" customHeight="1">
      <c r="S485" s="4"/>
    </row>
    <row r="486" ht="12.0" customHeight="1">
      <c r="S486" s="4"/>
    </row>
    <row r="487" ht="12.0" customHeight="1">
      <c r="S487" s="4"/>
    </row>
    <row r="488" ht="12.0" customHeight="1">
      <c r="S488" s="4"/>
    </row>
    <row r="489" ht="12.0" customHeight="1">
      <c r="S489" s="4"/>
    </row>
    <row r="490" ht="12.0" customHeight="1">
      <c r="S490" s="4"/>
    </row>
    <row r="491" ht="12.0" customHeight="1">
      <c r="S491" s="4"/>
    </row>
    <row r="492" ht="12.0" customHeight="1">
      <c r="S492" s="4"/>
    </row>
    <row r="493" ht="12.0" customHeight="1">
      <c r="S493" s="4"/>
    </row>
    <row r="494" ht="12.0" customHeight="1">
      <c r="S494" s="4"/>
    </row>
    <row r="495" ht="12.0" customHeight="1">
      <c r="S495" s="4"/>
    </row>
    <row r="496" ht="12.0" customHeight="1">
      <c r="S496" s="4"/>
    </row>
    <row r="497" ht="12.0" customHeight="1">
      <c r="S497" s="4"/>
    </row>
    <row r="498" ht="12.0" customHeight="1">
      <c r="S498" s="4"/>
    </row>
    <row r="499" ht="12.0" customHeight="1">
      <c r="S499" s="4"/>
    </row>
    <row r="500" ht="12.0" customHeight="1">
      <c r="S500" s="4"/>
    </row>
    <row r="501" ht="12.0" customHeight="1">
      <c r="S501" s="4"/>
    </row>
    <row r="502" ht="12.0" customHeight="1">
      <c r="S502" s="4"/>
    </row>
    <row r="503" ht="12.0" customHeight="1">
      <c r="S503" s="4"/>
    </row>
    <row r="504" ht="12.0" customHeight="1">
      <c r="S504" s="4"/>
    </row>
    <row r="505" ht="12.0" customHeight="1">
      <c r="S505" s="4"/>
    </row>
    <row r="506" ht="12.0" customHeight="1">
      <c r="S506" s="4"/>
    </row>
    <row r="507" ht="12.0" customHeight="1">
      <c r="S507" s="4"/>
    </row>
    <row r="508" ht="12.0" customHeight="1">
      <c r="S508" s="4"/>
    </row>
    <row r="509" ht="12.0" customHeight="1">
      <c r="S509" s="4"/>
    </row>
    <row r="510" ht="12.0" customHeight="1">
      <c r="S510" s="4"/>
    </row>
    <row r="511" ht="12.0" customHeight="1">
      <c r="S511" s="4"/>
    </row>
    <row r="512" ht="12.0" customHeight="1">
      <c r="S512" s="4"/>
    </row>
    <row r="513" ht="12.0" customHeight="1">
      <c r="S513" s="4"/>
    </row>
    <row r="514" ht="12.0" customHeight="1">
      <c r="S514" s="4"/>
    </row>
    <row r="515" ht="12.0" customHeight="1">
      <c r="S515" s="4"/>
    </row>
    <row r="516" ht="12.0" customHeight="1">
      <c r="S516" s="4"/>
    </row>
    <row r="517" ht="12.0" customHeight="1">
      <c r="S517" s="4"/>
    </row>
    <row r="518" ht="12.0" customHeight="1">
      <c r="S518" s="4"/>
    </row>
    <row r="519" ht="12.0" customHeight="1">
      <c r="S519" s="4"/>
    </row>
    <row r="520" ht="12.0" customHeight="1">
      <c r="S520" s="4"/>
    </row>
    <row r="521" ht="12.0" customHeight="1">
      <c r="S521" s="4"/>
    </row>
    <row r="522" ht="12.0" customHeight="1">
      <c r="S522" s="4"/>
    </row>
    <row r="523" ht="12.0" customHeight="1">
      <c r="S523" s="4"/>
    </row>
    <row r="524" ht="12.0" customHeight="1">
      <c r="S524" s="4"/>
    </row>
    <row r="525" ht="12.0" customHeight="1">
      <c r="S525" s="4"/>
    </row>
    <row r="526" ht="12.0" customHeight="1">
      <c r="S526" s="4"/>
    </row>
    <row r="527" ht="12.0" customHeight="1">
      <c r="S527" s="4"/>
    </row>
    <row r="528" ht="12.0" customHeight="1">
      <c r="S528" s="4"/>
    </row>
    <row r="529" ht="12.0" customHeight="1">
      <c r="S529" s="4"/>
    </row>
    <row r="530" ht="12.0" customHeight="1">
      <c r="S530" s="4"/>
    </row>
    <row r="531" ht="12.0" customHeight="1">
      <c r="S531" s="4"/>
    </row>
    <row r="532" ht="12.0" customHeight="1">
      <c r="S532" s="4"/>
    </row>
    <row r="533" ht="12.0" customHeight="1">
      <c r="S533" s="4"/>
    </row>
    <row r="534" ht="12.0" customHeight="1">
      <c r="S534" s="4"/>
    </row>
    <row r="535" ht="12.0" customHeight="1">
      <c r="S535" s="4"/>
    </row>
    <row r="536" ht="12.0" customHeight="1">
      <c r="S536" s="4"/>
    </row>
    <row r="537" ht="12.0" customHeight="1">
      <c r="S537" s="4"/>
    </row>
    <row r="538" ht="12.0" customHeight="1">
      <c r="S538" s="4"/>
    </row>
    <row r="539" ht="12.0" customHeight="1">
      <c r="S539" s="4"/>
    </row>
    <row r="540" ht="12.0" customHeight="1">
      <c r="S540" s="4"/>
    </row>
    <row r="541" ht="12.0" customHeight="1">
      <c r="S541" s="4"/>
    </row>
    <row r="542" ht="12.0" customHeight="1">
      <c r="S542" s="4"/>
    </row>
    <row r="543" ht="12.0" customHeight="1">
      <c r="S543" s="4"/>
    </row>
    <row r="544" ht="12.0" customHeight="1">
      <c r="S544" s="4"/>
    </row>
    <row r="545" ht="12.0" customHeight="1">
      <c r="S545" s="4"/>
    </row>
    <row r="546" ht="12.0" customHeight="1">
      <c r="S546" s="4"/>
    </row>
    <row r="547" ht="12.0" customHeight="1">
      <c r="S547" s="4"/>
    </row>
    <row r="548" ht="12.0" customHeight="1">
      <c r="S548" s="4"/>
    </row>
    <row r="549" ht="12.0" customHeight="1">
      <c r="S549" s="4"/>
    </row>
    <row r="550" ht="12.0" customHeight="1">
      <c r="S550" s="4"/>
    </row>
    <row r="551" ht="12.0" customHeight="1">
      <c r="S551" s="4"/>
    </row>
    <row r="552" ht="12.0" customHeight="1">
      <c r="S552" s="4"/>
    </row>
    <row r="553" ht="12.0" customHeight="1">
      <c r="S553" s="4"/>
    </row>
    <row r="554" ht="12.0" customHeight="1">
      <c r="S554" s="4"/>
    </row>
    <row r="555" ht="12.0" customHeight="1">
      <c r="S555" s="4"/>
    </row>
    <row r="556" ht="12.0" customHeight="1">
      <c r="S556" s="4"/>
    </row>
    <row r="557" ht="12.0" customHeight="1">
      <c r="S557" s="4"/>
    </row>
    <row r="558" ht="12.0" customHeight="1">
      <c r="S558" s="4"/>
    </row>
    <row r="559" ht="12.0" customHeight="1">
      <c r="S559" s="4"/>
    </row>
    <row r="560" ht="12.0" customHeight="1">
      <c r="S560" s="4"/>
    </row>
    <row r="561" ht="12.0" customHeight="1">
      <c r="S561" s="4"/>
    </row>
    <row r="562" ht="12.0" customHeight="1">
      <c r="S562" s="4"/>
    </row>
    <row r="563" ht="12.0" customHeight="1">
      <c r="S563" s="4"/>
    </row>
    <row r="564" ht="12.0" customHeight="1">
      <c r="S564" s="4"/>
    </row>
    <row r="565" ht="12.0" customHeight="1">
      <c r="S565" s="4"/>
    </row>
    <row r="566" ht="12.0" customHeight="1">
      <c r="S566" s="4"/>
    </row>
    <row r="567" ht="12.0" customHeight="1">
      <c r="S567" s="4"/>
    </row>
    <row r="568" ht="12.0" customHeight="1">
      <c r="S568" s="4"/>
    </row>
    <row r="569" ht="12.0" customHeight="1">
      <c r="S569" s="4"/>
    </row>
    <row r="570" ht="12.0" customHeight="1">
      <c r="S570" s="4"/>
    </row>
    <row r="571" ht="12.0" customHeight="1">
      <c r="S571" s="4"/>
    </row>
    <row r="572" ht="12.0" customHeight="1">
      <c r="S572" s="4"/>
    </row>
    <row r="573" ht="12.0" customHeight="1">
      <c r="S573" s="4"/>
    </row>
    <row r="574" ht="12.0" customHeight="1">
      <c r="S574" s="4"/>
    </row>
    <row r="575" ht="12.0" customHeight="1">
      <c r="S575" s="4"/>
    </row>
    <row r="576" ht="12.0" customHeight="1">
      <c r="S576" s="4"/>
    </row>
    <row r="577" ht="12.0" customHeight="1">
      <c r="S577" s="4"/>
    </row>
    <row r="578" ht="12.0" customHeight="1">
      <c r="S578" s="4"/>
    </row>
    <row r="579" ht="12.0" customHeight="1">
      <c r="S579" s="4"/>
    </row>
    <row r="580" ht="12.0" customHeight="1">
      <c r="S580" s="4"/>
    </row>
    <row r="581" ht="12.0" customHeight="1">
      <c r="S581" s="4"/>
    </row>
    <row r="582" ht="12.0" customHeight="1">
      <c r="S582" s="4"/>
    </row>
    <row r="583" ht="12.0" customHeight="1">
      <c r="S583" s="4"/>
    </row>
    <row r="584" ht="12.0" customHeight="1">
      <c r="S584" s="4"/>
    </row>
    <row r="585" ht="12.0" customHeight="1">
      <c r="S585" s="4"/>
    </row>
    <row r="586" ht="12.0" customHeight="1">
      <c r="S586" s="4"/>
    </row>
    <row r="587" ht="12.0" customHeight="1">
      <c r="S587" s="4"/>
    </row>
    <row r="588" ht="12.0" customHeight="1">
      <c r="S588" s="4"/>
    </row>
    <row r="589" ht="12.0" customHeight="1">
      <c r="S589" s="4"/>
    </row>
    <row r="590" ht="12.0" customHeight="1">
      <c r="S590" s="4"/>
    </row>
    <row r="591" ht="12.0" customHeight="1">
      <c r="S591" s="4"/>
    </row>
    <row r="592" ht="12.0" customHeight="1">
      <c r="S592" s="4"/>
    </row>
    <row r="593" ht="12.0" customHeight="1">
      <c r="S593" s="4"/>
    </row>
    <row r="594" ht="12.0" customHeight="1">
      <c r="S594" s="4"/>
    </row>
    <row r="595" ht="12.0" customHeight="1">
      <c r="S595" s="4"/>
    </row>
    <row r="596" ht="12.0" customHeight="1">
      <c r="S596" s="4"/>
    </row>
    <row r="597" ht="12.0" customHeight="1">
      <c r="S597" s="4"/>
    </row>
    <row r="598" ht="12.0" customHeight="1">
      <c r="S598" s="4"/>
    </row>
    <row r="599" ht="12.0" customHeight="1">
      <c r="S599" s="4"/>
    </row>
    <row r="600" ht="12.0" customHeight="1">
      <c r="S600" s="4"/>
    </row>
    <row r="601" ht="12.0" customHeight="1">
      <c r="S601" s="4"/>
    </row>
    <row r="602" ht="12.0" customHeight="1">
      <c r="S602" s="4"/>
    </row>
    <row r="603" ht="12.0" customHeight="1">
      <c r="S603" s="4"/>
    </row>
    <row r="604" ht="12.0" customHeight="1">
      <c r="S604" s="4"/>
    </row>
    <row r="605" ht="12.0" customHeight="1">
      <c r="S605" s="4"/>
    </row>
    <row r="606" ht="12.0" customHeight="1">
      <c r="S606" s="4"/>
    </row>
    <row r="607" ht="12.0" customHeight="1">
      <c r="S607" s="4"/>
    </row>
    <row r="608" ht="12.0" customHeight="1">
      <c r="S608" s="4"/>
    </row>
    <row r="609" ht="12.0" customHeight="1">
      <c r="S609" s="4"/>
    </row>
    <row r="610" ht="12.0" customHeight="1">
      <c r="S610" s="4"/>
    </row>
    <row r="611" ht="12.0" customHeight="1">
      <c r="S611" s="4"/>
    </row>
    <row r="612" ht="12.0" customHeight="1">
      <c r="S612" s="4"/>
    </row>
    <row r="613" ht="12.0" customHeight="1">
      <c r="S613" s="4"/>
    </row>
    <row r="614" ht="12.0" customHeight="1">
      <c r="S614" s="4"/>
    </row>
    <row r="615" ht="12.0" customHeight="1">
      <c r="S615" s="4"/>
    </row>
    <row r="616" ht="12.0" customHeight="1">
      <c r="S616" s="4"/>
    </row>
    <row r="617" ht="12.0" customHeight="1">
      <c r="S617" s="4"/>
    </row>
    <row r="618" ht="12.0" customHeight="1">
      <c r="S618" s="4"/>
    </row>
    <row r="619" ht="12.0" customHeight="1">
      <c r="S619" s="4"/>
    </row>
    <row r="620" ht="12.0" customHeight="1">
      <c r="S620" s="4"/>
    </row>
    <row r="621" ht="12.0" customHeight="1">
      <c r="S621" s="4"/>
    </row>
    <row r="622" ht="12.0" customHeight="1">
      <c r="S622" s="4"/>
    </row>
    <row r="623" ht="12.0" customHeight="1">
      <c r="S623" s="4"/>
    </row>
    <row r="624" ht="12.0" customHeight="1">
      <c r="S624" s="4"/>
    </row>
    <row r="625" ht="12.0" customHeight="1">
      <c r="S625" s="4"/>
    </row>
    <row r="626" ht="12.0" customHeight="1">
      <c r="S626" s="4"/>
    </row>
    <row r="627" ht="12.0" customHeight="1">
      <c r="S627" s="4"/>
    </row>
    <row r="628" ht="12.0" customHeight="1">
      <c r="S628" s="4"/>
    </row>
    <row r="629" ht="12.0" customHeight="1">
      <c r="S629" s="4"/>
    </row>
    <row r="630" ht="12.0" customHeight="1">
      <c r="S630" s="4"/>
    </row>
    <row r="631" ht="12.0" customHeight="1">
      <c r="S631" s="4"/>
    </row>
    <row r="632" ht="12.0" customHeight="1">
      <c r="S632" s="4"/>
    </row>
    <row r="633" ht="12.0" customHeight="1">
      <c r="S633" s="4"/>
    </row>
    <row r="634" ht="12.0" customHeight="1">
      <c r="S634" s="4"/>
    </row>
    <row r="635" ht="12.0" customHeight="1">
      <c r="S635" s="4"/>
    </row>
    <row r="636" ht="12.0" customHeight="1">
      <c r="S636" s="4"/>
    </row>
    <row r="637" ht="12.0" customHeight="1">
      <c r="S637" s="4"/>
    </row>
    <row r="638" ht="12.0" customHeight="1">
      <c r="S638" s="4"/>
    </row>
    <row r="639" ht="12.0" customHeight="1">
      <c r="S639" s="4"/>
    </row>
    <row r="640" ht="12.0" customHeight="1">
      <c r="S640" s="4"/>
    </row>
    <row r="641" ht="12.0" customHeight="1">
      <c r="S641" s="4"/>
    </row>
    <row r="642" ht="12.0" customHeight="1">
      <c r="S642" s="4"/>
    </row>
    <row r="643" ht="12.0" customHeight="1">
      <c r="S643" s="4"/>
    </row>
    <row r="644" ht="12.0" customHeight="1">
      <c r="S644" s="4"/>
    </row>
    <row r="645" ht="12.0" customHeight="1">
      <c r="S645" s="4"/>
    </row>
    <row r="646" ht="12.0" customHeight="1">
      <c r="S646" s="4"/>
    </row>
    <row r="647" ht="12.0" customHeight="1">
      <c r="S647" s="4"/>
    </row>
    <row r="648" ht="12.0" customHeight="1">
      <c r="S648" s="4"/>
    </row>
    <row r="649" ht="12.0" customHeight="1">
      <c r="S649" s="4"/>
    </row>
    <row r="650" ht="12.0" customHeight="1">
      <c r="S650" s="4"/>
    </row>
    <row r="651" ht="12.0" customHeight="1">
      <c r="S651" s="4"/>
    </row>
    <row r="652" ht="12.0" customHeight="1">
      <c r="S652" s="4"/>
    </row>
    <row r="653" ht="12.0" customHeight="1">
      <c r="S653" s="4"/>
    </row>
    <row r="654" ht="12.0" customHeight="1">
      <c r="S654" s="4"/>
    </row>
    <row r="655" ht="12.0" customHeight="1">
      <c r="S655" s="4"/>
    </row>
    <row r="656" ht="12.0" customHeight="1">
      <c r="S656" s="4"/>
    </row>
    <row r="657" ht="12.0" customHeight="1">
      <c r="S657" s="4"/>
    </row>
    <row r="658" ht="12.0" customHeight="1">
      <c r="S658" s="4"/>
    </row>
    <row r="659" ht="12.0" customHeight="1">
      <c r="S659" s="4"/>
    </row>
    <row r="660" ht="12.0" customHeight="1">
      <c r="S660" s="4"/>
    </row>
    <row r="661" ht="12.0" customHeight="1">
      <c r="S661" s="4"/>
    </row>
    <row r="662" ht="12.0" customHeight="1">
      <c r="S662" s="4"/>
    </row>
    <row r="663" ht="12.0" customHeight="1">
      <c r="S663" s="4"/>
    </row>
    <row r="664" ht="12.0" customHeight="1">
      <c r="S664" s="4"/>
    </row>
    <row r="665" ht="12.0" customHeight="1">
      <c r="S665" s="4"/>
    </row>
    <row r="666" ht="12.0" customHeight="1">
      <c r="S666" s="4"/>
    </row>
    <row r="667" ht="12.0" customHeight="1">
      <c r="S667" s="4"/>
    </row>
    <row r="668" ht="12.0" customHeight="1">
      <c r="S668" s="4"/>
    </row>
    <row r="669" ht="12.0" customHeight="1">
      <c r="S669" s="4"/>
    </row>
    <row r="670" ht="12.0" customHeight="1">
      <c r="S670" s="4"/>
    </row>
    <row r="671" ht="12.0" customHeight="1">
      <c r="S671" s="4"/>
    </row>
    <row r="672" ht="12.0" customHeight="1">
      <c r="S672" s="4"/>
    </row>
    <row r="673" ht="12.0" customHeight="1">
      <c r="S673" s="4"/>
    </row>
    <row r="674" ht="12.0" customHeight="1">
      <c r="S674" s="4"/>
    </row>
    <row r="675" ht="12.0" customHeight="1">
      <c r="S675" s="4"/>
    </row>
    <row r="676" ht="12.0" customHeight="1">
      <c r="S676" s="4"/>
    </row>
    <row r="677" ht="12.0" customHeight="1">
      <c r="S677" s="4"/>
    </row>
    <row r="678" ht="12.0" customHeight="1">
      <c r="S678" s="4"/>
    </row>
    <row r="679" ht="12.0" customHeight="1">
      <c r="S679" s="4"/>
    </row>
    <row r="680" ht="12.0" customHeight="1">
      <c r="S680" s="4"/>
    </row>
    <row r="681" ht="12.0" customHeight="1">
      <c r="S681" s="4"/>
    </row>
    <row r="682" ht="12.0" customHeight="1">
      <c r="S682" s="4"/>
    </row>
    <row r="683" ht="12.0" customHeight="1">
      <c r="S683" s="4"/>
    </row>
    <row r="684" ht="12.0" customHeight="1">
      <c r="S684" s="4"/>
    </row>
    <row r="685" ht="12.0" customHeight="1">
      <c r="S685" s="4"/>
    </row>
    <row r="686" ht="12.0" customHeight="1">
      <c r="S686" s="4"/>
    </row>
    <row r="687" ht="12.0" customHeight="1">
      <c r="S687" s="4"/>
    </row>
    <row r="688" ht="12.0" customHeight="1">
      <c r="S688" s="4"/>
    </row>
    <row r="689" ht="12.0" customHeight="1">
      <c r="S689" s="4"/>
    </row>
    <row r="690" ht="12.0" customHeight="1">
      <c r="S690" s="4"/>
    </row>
    <row r="691" ht="12.0" customHeight="1">
      <c r="S691" s="4"/>
    </row>
    <row r="692" ht="12.0" customHeight="1">
      <c r="S692" s="4"/>
    </row>
    <row r="693" ht="12.0" customHeight="1">
      <c r="S693" s="4"/>
    </row>
    <row r="694" ht="12.0" customHeight="1">
      <c r="S694" s="4"/>
    </row>
    <row r="695" ht="12.0" customHeight="1">
      <c r="S695" s="4"/>
    </row>
    <row r="696" ht="12.0" customHeight="1">
      <c r="S696" s="4"/>
    </row>
    <row r="697" ht="12.0" customHeight="1">
      <c r="S697" s="4"/>
    </row>
    <row r="698" ht="12.0" customHeight="1">
      <c r="S698" s="4"/>
    </row>
    <row r="699" ht="12.0" customHeight="1">
      <c r="S699" s="4"/>
    </row>
    <row r="700" ht="12.0" customHeight="1">
      <c r="S700" s="4"/>
    </row>
    <row r="701" ht="12.0" customHeight="1">
      <c r="S701" s="4"/>
    </row>
    <row r="702" ht="12.0" customHeight="1">
      <c r="S702" s="4"/>
    </row>
    <row r="703" ht="12.0" customHeight="1">
      <c r="S703" s="4"/>
    </row>
    <row r="704" ht="12.0" customHeight="1">
      <c r="S704" s="4"/>
    </row>
    <row r="705" ht="12.0" customHeight="1">
      <c r="S705" s="4"/>
    </row>
    <row r="706" ht="12.0" customHeight="1">
      <c r="S706" s="4"/>
    </row>
    <row r="707" ht="12.0" customHeight="1">
      <c r="S707" s="4"/>
    </row>
    <row r="708" ht="12.0" customHeight="1">
      <c r="S708" s="4"/>
    </row>
    <row r="709" ht="12.0" customHeight="1">
      <c r="S709" s="4"/>
    </row>
    <row r="710" ht="12.0" customHeight="1">
      <c r="S710" s="4"/>
    </row>
    <row r="711" ht="12.0" customHeight="1">
      <c r="S711" s="4"/>
    </row>
    <row r="712" ht="12.0" customHeight="1">
      <c r="S712" s="4"/>
    </row>
    <row r="713" ht="12.0" customHeight="1">
      <c r="S713" s="4"/>
    </row>
    <row r="714" ht="12.0" customHeight="1">
      <c r="S714" s="4"/>
    </row>
    <row r="715" ht="12.0" customHeight="1">
      <c r="S715" s="4"/>
    </row>
    <row r="716" ht="12.0" customHeight="1">
      <c r="S716" s="4"/>
    </row>
    <row r="717" ht="12.0" customHeight="1">
      <c r="S717" s="4"/>
    </row>
    <row r="718" ht="12.0" customHeight="1">
      <c r="S718" s="4"/>
    </row>
    <row r="719" ht="12.0" customHeight="1">
      <c r="S719" s="4"/>
    </row>
    <row r="720" ht="12.0" customHeight="1">
      <c r="S720" s="4"/>
    </row>
    <row r="721" ht="12.0" customHeight="1">
      <c r="S721" s="4"/>
    </row>
    <row r="722" ht="12.0" customHeight="1">
      <c r="S722" s="4"/>
    </row>
    <row r="723" ht="12.0" customHeight="1">
      <c r="S723" s="4"/>
    </row>
    <row r="724" ht="12.0" customHeight="1">
      <c r="S724" s="4"/>
    </row>
    <row r="725" ht="12.0" customHeight="1">
      <c r="S725" s="4"/>
    </row>
    <row r="726" ht="12.0" customHeight="1">
      <c r="S726" s="4"/>
    </row>
    <row r="727" ht="12.0" customHeight="1">
      <c r="S727" s="4"/>
    </row>
    <row r="728" ht="12.0" customHeight="1">
      <c r="S728" s="4"/>
    </row>
    <row r="729" ht="12.0" customHeight="1">
      <c r="S729" s="4"/>
    </row>
    <row r="730" ht="12.0" customHeight="1">
      <c r="S730" s="4"/>
    </row>
    <row r="731" ht="12.0" customHeight="1">
      <c r="S731" s="4"/>
    </row>
    <row r="732" ht="12.0" customHeight="1">
      <c r="S732" s="4"/>
    </row>
    <row r="733" ht="12.0" customHeight="1">
      <c r="S733" s="4"/>
    </row>
    <row r="734" ht="12.0" customHeight="1">
      <c r="S734" s="4"/>
    </row>
    <row r="735" ht="12.0" customHeight="1">
      <c r="S735" s="4"/>
    </row>
    <row r="736" ht="12.0" customHeight="1">
      <c r="S736" s="4"/>
    </row>
    <row r="737" ht="12.0" customHeight="1">
      <c r="S737" s="4"/>
    </row>
    <row r="738" ht="12.0" customHeight="1">
      <c r="S738" s="4"/>
    </row>
    <row r="739" ht="12.0" customHeight="1">
      <c r="S739" s="4"/>
    </row>
    <row r="740" ht="12.0" customHeight="1">
      <c r="S740" s="4"/>
    </row>
    <row r="741" ht="12.0" customHeight="1">
      <c r="S741" s="4"/>
    </row>
    <row r="742" ht="12.0" customHeight="1">
      <c r="S742" s="4"/>
    </row>
    <row r="743" ht="12.0" customHeight="1">
      <c r="S743" s="4"/>
    </row>
    <row r="744" ht="12.0" customHeight="1">
      <c r="S744" s="4"/>
    </row>
    <row r="745" ht="12.0" customHeight="1">
      <c r="S745" s="4"/>
    </row>
    <row r="746" ht="12.0" customHeight="1">
      <c r="S746" s="4"/>
    </row>
    <row r="747" ht="12.0" customHeight="1">
      <c r="S747" s="4"/>
    </row>
    <row r="748" ht="12.0" customHeight="1">
      <c r="S748" s="4"/>
    </row>
    <row r="749" ht="12.0" customHeight="1">
      <c r="S749" s="4"/>
    </row>
    <row r="750" ht="12.0" customHeight="1">
      <c r="S750" s="4"/>
    </row>
    <row r="751" ht="12.0" customHeight="1">
      <c r="S751" s="4"/>
    </row>
    <row r="752" ht="12.0" customHeight="1">
      <c r="S752" s="4"/>
    </row>
    <row r="753" ht="12.0" customHeight="1">
      <c r="S753" s="4"/>
    </row>
    <row r="754" ht="12.0" customHeight="1">
      <c r="S754" s="4"/>
    </row>
    <row r="755" ht="12.0" customHeight="1">
      <c r="S755" s="4"/>
    </row>
    <row r="756" ht="12.0" customHeight="1">
      <c r="S756" s="4"/>
    </row>
    <row r="757" ht="12.0" customHeight="1">
      <c r="S757" s="4"/>
    </row>
    <row r="758" ht="12.0" customHeight="1">
      <c r="S758" s="4"/>
    </row>
    <row r="759" ht="12.0" customHeight="1">
      <c r="S759" s="4"/>
    </row>
    <row r="760" ht="12.0" customHeight="1">
      <c r="S760" s="4"/>
    </row>
    <row r="761" ht="12.0" customHeight="1">
      <c r="S761" s="4"/>
    </row>
    <row r="762" ht="12.0" customHeight="1">
      <c r="S762" s="4"/>
    </row>
    <row r="763" ht="12.0" customHeight="1">
      <c r="S763" s="4"/>
    </row>
    <row r="764" ht="12.0" customHeight="1">
      <c r="S764" s="4"/>
    </row>
    <row r="765" ht="12.0" customHeight="1">
      <c r="S765" s="4"/>
    </row>
    <row r="766" ht="12.0" customHeight="1">
      <c r="S766" s="4"/>
    </row>
    <row r="767" ht="12.0" customHeight="1">
      <c r="S767" s="4"/>
    </row>
    <row r="768" ht="12.0" customHeight="1">
      <c r="S768" s="4"/>
    </row>
    <row r="769" ht="12.0" customHeight="1">
      <c r="S769" s="4"/>
    </row>
    <row r="770" ht="12.0" customHeight="1">
      <c r="S770" s="4"/>
    </row>
    <row r="771" ht="12.0" customHeight="1">
      <c r="S771" s="4"/>
    </row>
    <row r="772" ht="12.0" customHeight="1">
      <c r="S772" s="4"/>
    </row>
    <row r="773" ht="12.0" customHeight="1">
      <c r="S773" s="4"/>
    </row>
    <row r="774" ht="12.0" customHeight="1">
      <c r="S774" s="4"/>
    </row>
    <row r="775" ht="12.0" customHeight="1">
      <c r="S775" s="4"/>
    </row>
    <row r="776" ht="12.0" customHeight="1">
      <c r="S776" s="4"/>
    </row>
    <row r="777" ht="12.0" customHeight="1">
      <c r="S777" s="4"/>
    </row>
    <row r="778" ht="12.0" customHeight="1">
      <c r="S778" s="4"/>
    </row>
    <row r="779" ht="12.0" customHeight="1">
      <c r="S779" s="4"/>
    </row>
    <row r="780" ht="12.0" customHeight="1">
      <c r="S780" s="4"/>
    </row>
    <row r="781" ht="12.0" customHeight="1">
      <c r="S781" s="4"/>
    </row>
    <row r="782" ht="12.0" customHeight="1">
      <c r="S782" s="4"/>
    </row>
    <row r="783" ht="12.0" customHeight="1">
      <c r="S783" s="4"/>
    </row>
    <row r="784" ht="12.0" customHeight="1">
      <c r="S784" s="4"/>
    </row>
    <row r="785" ht="12.0" customHeight="1">
      <c r="S785" s="4"/>
    </row>
    <row r="786" ht="12.0" customHeight="1">
      <c r="S786" s="4"/>
    </row>
    <row r="787" ht="12.0" customHeight="1">
      <c r="S787" s="4"/>
    </row>
    <row r="788" ht="12.0" customHeight="1">
      <c r="S788" s="4"/>
    </row>
    <row r="789" ht="12.0" customHeight="1">
      <c r="S789" s="4"/>
    </row>
    <row r="790" ht="12.0" customHeight="1">
      <c r="S790" s="4"/>
    </row>
    <row r="791" ht="12.0" customHeight="1">
      <c r="S791" s="4"/>
    </row>
    <row r="792" ht="12.0" customHeight="1">
      <c r="S792" s="4"/>
    </row>
    <row r="793" ht="12.0" customHeight="1">
      <c r="S793" s="4"/>
    </row>
    <row r="794" ht="12.0" customHeight="1">
      <c r="S794" s="4"/>
    </row>
    <row r="795" ht="12.0" customHeight="1">
      <c r="S795" s="4"/>
    </row>
    <row r="796" ht="12.0" customHeight="1">
      <c r="S796" s="4"/>
    </row>
    <row r="797" ht="12.0" customHeight="1">
      <c r="S797" s="4"/>
    </row>
    <row r="798" ht="12.0" customHeight="1">
      <c r="S798" s="4"/>
    </row>
    <row r="799" ht="12.0" customHeight="1">
      <c r="S799" s="4"/>
    </row>
    <row r="800" ht="12.0" customHeight="1">
      <c r="S800" s="4"/>
    </row>
    <row r="801" ht="12.0" customHeight="1">
      <c r="S801" s="4"/>
    </row>
    <row r="802" ht="12.0" customHeight="1">
      <c r="S802" s="4"/>
    </row>
    <row r="803" ht="12.0" customHeight="1">
      <c r="S803" s="4"/>
    </row>
    <row r="804" ht="12.0" customHeight="1">
      <c r="S804" s="4"/>
    </row>
    <row r="805" ht="12.0" customHeight="1">
      <c r="S805" s="4"/>
    </row>
    <row r="806" ht="12.0" customHeight="1">
      <c r="S806" s="4"/>
    </row>
    <row r="807" ht="12.0" customHeight="1">
      <c r="S807" s="4"/>
    </row>
    <row r="808" ht="12.0" customHeight="1">
      <c r="S808" s="4"/>
    </row>
    <row r="809" ht="12.0" customHeight="1">
      <c r="S809" s="4"/>
    </row>
    <row r="810" ht="12.0" customHeight="1">
      <c r="S810" s="4"/>
    </row>
    <row r="811" ht="12.0" customHeight="1">
      <c r="S811" s="4"/>
    </row>
    <row r="812" ht="12.0" customHeight="1">
      <c r="S812" s="4"/>
    </row>
    <row r="813" ht="12.0" customHeight="1">
      <c r="S813" s="4"/>
    </row>
    <row r="814" ht="12.0" customHeight="1">
      <c r="S814" s="4"/>
    </row>
    <row r="815" ht="12.0" customHeight="1">
      <c r="S815" s="4"/>
    </row>
    <row r="816" ht="12.0" customHeight="1">
      <c r="S816" s="4"/>
    </row>
    <row r="817" ht="12.0" customHeight="1">
      <c r="S817" s="4"/>
    </row>
    <row r="818" ht="12.0" customHeight="1">
      <c r="S818" s="4"/>
    </row>
    <row r="819" ht="12.0" customHeight="1">
      <c r="S819" s="4"/>
    </row>
    <row r="820" ht="12.0" customHeight="1">
      <c r="S820" s="4"/>
    </row>
    <row r="821" ht="12.0" customHeight="1">
      <c r="S821" s="4"/>
    </row>
    <row r="822" ht="12.0" customHeight="1">
      <c r="S822" s="4"/>
    </row>
    <row r="823" ht="12.0" customHeight="1">
      <c r="S823" s="4"/>
    </row>
    <row r="824" ht="12.0" customHeight="1">
      <c r="S824" s="4"/>
    </row>
    <row r="825" ht="12.0" customHeight="1">
      <c r="S825" s="4"/>
    </row>
    <row r="826" ht="12.0" customHeight="1">
      <c r="S826" s="4"/>
    </row>
    <row r="827" ht="12.0" customHeight="1">
      <c r="S827" s="4"/>
    </row>
    <row r="828" ht="12.0" customHeight="1">
      <c r="S828" s="4"/>
    </row>
    <row r="829" ht="12.0" customHeight="1">
      <c r="S829" s="4"/>
    </row>
    <row r="830" ht="12.0" customHeight="1">
      <c r="S830" s="4"/>
    </row>
    <row r="831" ht="12.0" customHeight="1">
      <c r="S831" s="4"/>
    </row>
    <row r="832" ht="12.0" customHeight="1">
      <c r="S832" s="4"/>
    </row>
    <row r="833" ht="12.0" customHeight="1">
      <c r="S833" s="4"/>
    </row>
    <row r="834" ht="12.0" customHeight="1">
      <c r="S834" s="4"/>
    </row>
    <row r="835" ht="12.0" customHeight="1">
      <c r="S835" s="4"/>
    </row>
    <row r="836" ht="12.0" customHeight="1">
      <c r="S836" s="4"/>
    </row>
    <row r="837" ht="12.0" customHeight="1">
      <c r="S837" s="4"/>
    </row>
    <row r="838" ht="12.0" customHeight="1">
      <c r="S838" s="4"/>
    </row>
    <row r="839" ht="12.0" customHeight="1">
      <c r="S839" s="4"/>
    </row>
    <row r="840" ht="12.0" customHeight="1">
      <c r="S840" s="4"/>
    </row>
    <row r="841" ht="12.0" customHeight="1">
      <c r="S841" s="4"/>
    </row>
    <row r="842" ht="12.0" customHeight="1">
      <c r="S842" s="4"/>
    </row>
    <row r="843" ht="12.0" customHeight="1">
      <c r="S843" s="4"/>
    </row>
    <row r="844" ht="12.0" customHeight="1">
      <c r="S844" s="4"/>
    </row>
    <row r="845" ht="12.0" customHeight="1">
      <c r="S845" s="4"/>
    </row>
    <row r="846" ht="12.0" customHeight="1">
      <c r="S846" s="4"/>
    </row>
    <row r="847" ht="12.0" customHeight="1">
      <c r="S847" s="4"/>
    </row>
    <row r="848" ht="12.0" customHeight="1">
      <c r="S848" s="4"/>
    </row>
    <row r="849" ht="12.0" customHeight="1">
      <c r="S849" s="4"/>
    </row>
    <row r="850" ht="12.0" customHeight="1">
      <c r="S850" s="4"/>
    </row>
    <row r="851" ht="12.0" customHeight="1">
      <c r="S851" s="4"/>
    </row>
    <row r="852" ht="12.0" customHeight="1">
      <c r="S852" s="4"/>
    </row>
    <row r="853" ht="12.0" customHeight="1">
      <c r="S853" s="4"/>
    </row>
    <row r="854" ht="12.0" customHeight="1">
      <c r="S854" s="4"/>
    </row>
    <row r="855" ht="12.0" customHeight="1">
      <c r="S855" s="4"/>
    </row>
    <row r="856" ht="12.0" customHeight="1">
      <c r="S856" s="4"/>
    </row>
    <row r="857" ht="12.0" customHeight="1">
      <c r="S857" s="4"/>
    </row>
    <row r="858" ht="12.0" customHeight="1">
      <c r="S858" s="4"/>
    </row>
    <row r="859" ht="12.0" customHeight="1">
      <c r="S859" s="4"/>
    </row>
    <row r="860" ht="12.0" customHeight="1">
      <c r="S860" s="4"/>
    </row>
    <row r="861" ht="12.0" customHeight="1">
      <c r="S861" s="4"/>
    </row>
    <row r="862" ht="12.0" customHeight="1">
      <c r="S862" s="4"/>
    </row>
    <row r="863" ht="12.0" customHeight="1">
      <c r="S863" s="4"/>
    </row>
    <row r="864" ht="12.0" customHeight="1">
      <c r="S864" s="4"/>
    </row>
    <row r="865" ht="12.0" customHeight="1">
      <c r="S865" s="4"/>
    </row>
    <row r="866" ht="12.0" customHeight="1">
      <c r="S866" s="4"/>
    </row>
    <row r="867" ht="12.0" customHeight="1">
      <c r="S867" s="4"/>
    </row>
    <row r="868" ht="12.0" customHeight="1">
      <c r="S868" s="4"/>
    </row>
    <row r="869" ht="12.0" customHeight="1">
      <c r="S869" s="4"/>
    </row>
    <row r="870" ht="12.0" customHeight="1">
      <c r="S870" s="4"/>
    </row>
    <row r="871" ht="12.0" customHeight="1">
      <c r="S871" s="4"/>
    </row>
    <row r="872" ht="12.0" customHeight="1">
      <c r="S872" s="4"/>
    </row>
    <row r="873" ht="12.0" customHeight="1">
      <c r="S873" s="4"/>
    </row>
    <row r="874" ht="12.0" customHeight="1">
      <c r="S874" s="4"/>
    </row>
    <row r="875" ht="12.0" customHeight="1">
      <c r="S875" s="4"/>
    </row>
    <row r="876" ht="12.0" customHeight="1">
      <c r="S876" s="4"/>
    </row>
    <row r="877" ht="12.0" customHeight="1">
      <c r="S877" s="4"/>
    </row>
    <row r="878" ht="12.0" customHeight="1">
      <c r="S878" s="4"/>
    </row>
    <row r="879" ht="12.0" customHeight="1">
      <c r="S879" s="4"/>
    </row>
    <row r="880" ht="12.0" customHeight="1">
      <c r="S880" s="4"/>
    </row>
    <row r="881" ht="12.0" customHeight="1">
      <c r="S881" s="4"/>
    </row>
    <row r="882" ht="12.0" customHeight="1">
      <c r="S882" s="4"/>
    </row>
    <row r="883" ht="12.0" customHeight="1">
      <c r="S883" s="4"/>
    </row>
    <row r="884" ht="12.0" customHeight="1">
      <c r="S884" s="4"/>
    </row>
    <row r="885" ht="12.0" customHeight="1">
      <c r="S885" s="4"/>
    </row>
    <row r="886" ht="12.0" customHeight="1">
      <c r="S886" s="4"/>
    </row>
    <row r="887" ht="12.0" customHeight="1">
      <c r="S887" s="4"/>
    </row>
    <row r="888" ht="12.0" customHeight="1">
      <c r="S888" s="4"/>
    </row>
    <row r="889" ht="12.0" customHeight="1">
      <c r="S889" s="4"/>
    </row>
    <row r="890" ht="12.0" customHeight="1">
      <c r="S890" s="4"/>
    </row>
    <row r="891" ht="12.0" customHeight="1">
      <c r="S891" s="4"/>
    </row>
    <row r="892" ht="12.0" customHeight="1">
      <c r="S892" s="4"/>
    </row>
    <row r="893" ht="12.0" customHeight="1">
      <c r="S893" s="4"/>
    </row>
    <row r="894" ht="12.0" customHeight="1">
      <c r="S894" s="4"/>
    </row>
    <row r="895" ht="12.0" customHeight="1">
      <c r="S895" s="4"/>
    </row>
    <row r="896" ht="12.0" customHeight="1">
      <c r="S896" s="4"/>
    </row>
    <row r="897" ht="12.0" customHeight="1">
      <c r="S897" s="4"/>
    </row>
    <row r="898" ht="12.0" customHeight="1">
      <c r="S898" s="4"/>
    </row>
    <row r="899" ht="12.0" customHeight="1">
      <c r="S899" s="4"/>
    </row>
    <row r="900" ht="12.0" customHeight="1">
      <c r="S900" s="4"/>
    </row>
    <row r="901" ht="12.0" customHeight="1">
      <c r="S901" s="4"/>
    </row>
    <row r="902" ht="12.0" customHeight="1">
      <c r="S902" s="4"/>
    </row>
    <row r="903" ht="12.0" customHeight="1">
      <c r="S903" s="4"/>
    </row>
    <row r="904" ht="12.0" customHeight="1">
      <c r="S904" s="4"/>
    </row>
    <row r="905" ht="12.0" customHeight="1">
      <c r="S905" s="4"/>
    </row>
    <row r="906" ht="12.0" customHeight="1">
      <c r="S906" s="4"/>
    </row>
    <row r="907" ht="12.0" customHeight="1">
      <c r="S907" s="4"/>
    </row>
    <row r="908" ht="12.0" customHeight="1">
      <c r="S908" s="4"/>
    </row>
    <row r="909" ht="12.0" customHeight="1">
      <c r="S909" s="4"/>
    </row>
    <row r="910" ht="12.0" customHeight="1">
      <c r="S910" s="4"/>
    </row>
    <row r="911" ht="12.0" customHeight="1">
      <c r="S911" s="4"/>
    </row>
    <row r="912" ht="12.0" customHeight="1">
      <c r="S912" s="4"/>
    </row>
    <row r="913" ht="12.0" customHeight="1">
      <c r="S913" s="4"/>
    </row>
    <row r="914" ht="12.0" customHeight="1">
      <c r="S914" s="4"/>
    </row>
    <row r="915" ht="12.0" customHeight="1">
      <c r="S915" s="4"/>
    </row>
    <row r="916" ht="12.0" customHeight="1">
      <c r="S916" s="4"/>
    </row>
    <row r="917" ht="12.0" customHeight="1">
      <c r="S917" s="4"/>
    </row>
    <row r="918" ht="12.0" customHeight="1">
      <c r="S918" s="4"/>
    </row>
    <row r="919" ht="12.0" customHeight="1">
      <c r="S919" s="4"/>
    </row>
    <row r="920" ht="12.0" customHeight="1">
      <c r="S920" s="4"/>
    </row>
    <row r="921" ht="12.0" customHeight="1">
      <c r="S921" s="4"/>
    </row>
    <row r="922" ht="12.0" customHeight="1">
      <c r="S922" s="4"/>
    </row>
    <row r="923" ht="12.0" customHeight="1">
      <c r="S923" s="4"/>
    </row>
    <row r="924" ht="12.0" customHeight="1">
      <c r="S924" s="4"/>
    </row>
    <row r="925" ht="12.0" customHeight="1">
      <c r="S925" s="4"/>
    </row>
    <row r="926" ht="12.0" customHeight="1">
      <c r="S926" s="4"/>
    </row>
    <row r="927" ht="12.0" customHeight="1">
      <c r="S927" s="4"/>
    </row>
    <row r="928" ht="12.0" customHeight="1">
      <c r="S928" s="4"/>
    </row>
    <row r="929" ht="12.0" customHeight="1">
      <c r="S929" s="4"/>
    </row>
    <row r="930" ht="12.0" customHeight="1">
      <c r="S930" s="4"/>
    </row>
    <row r="931" ht="12.0" customHeight="1">
      <c r="S931" s="4"/>
    </row>
    <row r="932" ht="12.0" customHeight="1">
      <c r="S932" s="4"/>
    </row>
    <row r="933" ht="12.0" customHeight="1">
      <c r="S933" s="4"/>
    </row>
    <row r="934" ht="12.0" customHeight="1">
      <c r="S934" s="4"/>
    </row>
    <row r="935" ht="12.0" customHeight="1">
      <c r="S935" s="4"/>
    </row>
    <row r="936" ht="12.0" customHeight="1">
      <c r="S936" s="4"/>
    </row>
    <row r="937" ht="12.0" customHeight="1">
      <c r="S937" s="4"/>
    </row>
    <row r="938" ht="12.0" customHeight="1">
      <c r="S938" s="4"/>
    </row>
    <row r="939" ht="12.0" customHeight="1">
      <c r="S939" s="4"/>
    </row>
    <row r="940" ht="12.0" customHeight="1">
      <c r="S940" s="4"/>
    </row>
    <row r="941" ht="12.0" customHeight="1">
      <c r="S941" s="4"/>
    </row>
    <row r="942" ht="12.0" customHeight="1">
      <c r="S942" s="4"/>
    </row>
    <row r="943" ht="12.0" customHeight="1">
      <c r="S943" s="4"/>
    </row>
    <row r="944" ht="12.0" customHeight="1">
      <c r="S944" s="4"/>
    </row>
    <row r="945" ht="12.0" customHeight="1">
      <c r="S945" s="4"/>
    </row>
    <row r="946" ht="12.0" customHeight="1">
      <c r="S946" s="4"/>
    </row>
    <row r="947" ht="12.0" customHeight="1">
      <c r="S947" s="4"/>
    </row>
    <row r="948" ht="12.0" customHeight="1">
      <c r="S948" s="4"/>
    </row>
    <row r="949" ht="12.0" customHeight="1">
      <c r="S949" s="4"/>
    </row>
    <row r="950" ht="12.0" customHeight="1">
      <c r="S950" s="4"/>
    </row>
    <row r="951" ht="12.0" customHeight="1">
      <c r="S951" s="4"/>
    </row>
    <row r="952" ht="12.0" customHeight="1">
      <c r="S952" s="4"/>
    </row>
    <row r="953" ht="12.0" customHeight="1">
      <c r="S953" s="4"/>
    </row>
    <row r="954" ht="12.0" customHeight="1">
      <c r="S954" s="4"/>
    </row>
    <row r="955" ht="12.0" customHeight="1">
      <c r="S955" s="4"/>
    </row>
    <row r="956" ht="12.0" customHeight="1">
      <c r="S956" s="4"/>
    </row>
    <row r="957" ht="12.0" customHeight="1">
      <c r="S957" s="4"/>
    </row>
    <row r="958" ht="12.0" customHeight="1">
      <c r="S958" s="4"/>
    </row>
    <row r="959" ht="12.0" customHeight="1">
      <c r="S959" s="4"/>
    </row>
    <row r="960" ht="12.0" customHeight="1">
      <c r="S960" s="4"/>
    </row>
    <row r="961" ht="12.0" customHeight="1">
      <c r="S961" s="4"/>
    </row>
    <row r="962" ht="12.0" customHeight="1">
      <c r="S962" s="4"/>
    </row>
    <row r="963" ht="12.0" customHeight="1">
      <c r="S963" s="4"/>
    </row>
    <row r="964" ht="12.0" customHeight="1">
      <c r="S964" s="4"/>
    </row>
    <row r="965" ht="12.0" customHeight="1">
      <c r="S965" s="4"/>
    </row>
    <row r="966" ht="12.0" customHeight="1">
      <c r="S966" s="4"/>
    </row>
    <row r="967" ht="12.0" customHeight="1">
      <c r="S967" s="4"/>
    </row>
    <row r="968" ht="12.0" customHeight="1">
      <c r="S968" s="4"/>
    </row>
    <row r="969" ht="12.0" customHeight="1">
      <c r="S969" s="4"/>
    </row>
    <row r="970" ht="12.0" customHeight="1">
      <c r="S970" s="4"/>
    </row>
    <row r="971" ht="12.0" customHeight="1">
      <c r="S971" s="4"/>
    </row>
    <row r="972" ht="12.0" customHeight="1">
      <c r="S972" s="4"/>
    </row>
    <row r="973" ht="12.0" customHeight="1">
      <c r="S973" s="4"/>
    </row>
    <row r="974" ht="12.0" customHeight="1">
      <c r="S974" s="4"/>
    </row>
    <row r="975" ht="12.0" customHeight="1">
      <c r="S975" s="4"/>
    </row>
    <row r="976" ht="12.0" customHeight="1">
      <c r="S976" s="4"/>
    </row>
    <row r="977" ht="12.0" customHeight="1">
      <c r="S977" s="4"/>
    </row>
    <row r="978" ht="12.0" customHeight="1">
      <c r="S978" s="4"/>
    </row>
    <row r="979" ht="12.0" customHeight="1">
      <c r="S979" s="4"/>
    </row>
    <row r="980" ht="12.0" customHeight="1">
      <c r="S980" s="4"/>
    </row>
    <row r="981" ht="12.0" customHeight="1">
      <c r="S981" s="4"/>
    </row>
    <row r="982" ht="12.0" customHeight="1">
      <c r="S982" s="4"/>
    </row>
    <row r="983" ht="12.0" customHeight="1">
      <c r="S983" s="4"/>
    </row>
    <row r="984" ht="12.0" customHeight="1">
      <c r="S984" s="4"/>
    </row>
    <row r="985" ht="12.0" customHeight="1">
      <c r="S985" s="4"/>
    </row>
    <row r="986" ht="12.0" customHeight="1">
      <c r="S986" s="4"/>
    </row>
    <row r="987" ht="12.0" customHeight="1">
      <c r="S987" s="4"/>
    </row>
    <row r="988" ht="12.0" customHeight="1">
      <c r="S988" s="4"/>
    </row>
    <row r="989" ht="12.0" customHeight="1">
      <c r="S989" s="4"/>
    </row>
    <row r="990" ht="12.0" customHeight="1">
      <c r="S990" s="4"/>
    </row>
    <row r="991" ht="12.0" customHeight="1">
      <c r="S991" s="4"/>
    </row>
    <row r="992" ht="12.0" customHeight="1">
      <c r="S992" s="4"/>
    </row>
    <row r="993" ht="12.0" customHeight="1">
      <c r="S993" s="4"/>
    </row>
    <row r="994" ht="12.0" customHeight="1">
      <c r="S994" s="4"/>
    </row>
    <row r="995" ht="12.0" customHeight="1">
      <c r="S995" s="4"/>
    </row>
    <row r="996" ht="12.0" customHeight="1">
      <c r="S996" s="4"/>
    </row>
    <row r="997" ht="12.0" customHeight="1">
      <c r="S997" s="4"/>
    </row>
    <row r="998" ht="12.0" customHeight="1">
      <c r="S998" s="4"/>
    </row>
    <row r="999" ht="12.0" customHeight="1">
      <c r="S999" s="4"/>
    </row>
    <row r="1000" ht="12.0" customHeight="1">
      <c r="S1000" s="4"/>
    </row>
  </sheetData>
  <mergeCells count="11">
    <mergeCell ref="N49:P49"/>
    <mergeCell ref="B52:G52"/>
    <mergeCell ref="J52:P52"/>
    <mergeCell ref="S52:Y52"/>
    <mergeCell ref="B6:G6"/>
    <mergeCell ref="J6:P6"/>
    <mergeCell ref="S6:Y6"/>
    <mergeCell ref="N24:P24"/>
    <mergeCell ref="B31:G31"/>
    <mergeCell ref="J31:P31"/>
    <mergeCell ref="S31:Y31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0.71"/>
    <col customWidth="1" min="2" max="8" width="9.14"/>
    <col customWidth="1" min="9" max="9" width="1.57"/>
    <col customWidth="1" min="10" max="17" width="9.14"/>
    <col customWidth="1" min="18" max="18" width="1.57"/>
    <col customWidth="1" min="19" max="27" width="9.14"/>
  </cols>
  <sheetData>
    <row r="1" ht="12.0" customHeight="1">
      <c r="A1" s="2" t="s">
        <v>143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4"/>
      <c r="T1" s="3"/>
      <c r="U1" s="3"/>
      <c r="V1" s="3"/>
      <c r="W1" s="3"/>
      <c r="X1" s="3"/>
      <c r="Y1" s="3"/>
      <c r="Z1" s="3"/>
      <c r="AA1" s="3"/>
    </row>
    <row r="2" ht="12.0" customHeight="1">
      <c r="A2" s="2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3"/>
      <c r="S2" s="4"/>
      <c r="T2" s="3"/>
      <c r="U2" s="3"/>
      <c r="V2" s="3"/>
      <c r="W2" s="3"/>
      <c r="X2" s="3"/>
      <c r="Y2" s="3"/>
      <c r="Z2" s="3"/>
      <c r="AA2" s="3"/>
    </row>
    <row r="3" ht="12.0" customHeight="1">
      <c r="A3" s="1" t="s">
        <v>163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  <c r="T3" s="3"/>
      <c r="U3" s="3"/>
      <c r="V3" s="3"/>
      <c r="W3" s="3"/>
      <c r="X3" s="3"/>
      <c r="Y3" s="3"/>
      <c r="Z3" s="3"/>
      <c r="AA3" s="3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4"/>
      <c r="T4" s="3"/>
      <c r="U4" s="3"/>
      <c r="V4" s="3"/>
      <c r="W4" s="3"/>
      <c r="X4" s="3"/>
      <c r="Y4" s="3"/>
      <c r="Z4" s="3"/>
      <c r="AA4" s="3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9"/>
      <c r="R5" s="7"/>
      <c r="S5" s="4"/>
      <c r="T5" s="3"/>
      <c r="U5" s="3"/>
      <c r="V5" s="3"/>
      <c r="W5" s="3"/>
      <c r="X5" s="3"/>
      <c r="Y5" s="3"/>
      <c r="Z5" s="3"/>
      <c r="AA5" s="3"/>
    </row>
    <row r="6" ht="12.0" customHeight="1">
      <c r="A6" s="9"/>
      <c r="B6" s="10" t="s">
        <v>144</v>
      </c>
      <c r="C6" s="11"/>
      <c r="D6" s="11"/>
      <c r="E6" s="11"/>
      <c r="F6" s="11"/>
      <c r="G6" s="11"/>
      <c r="H6" s="12"/>
      <c r="I6" s="9"/>
      <c r="J6" s="10" t="s">
        <v>145</v>
      </c>
      <c r="K6" s="11"/>
      <c r="L6" s="11"/>
      <c r="M6" s="11"/>
      <c r="N6" s="11"/>
      <c r="O6" s="11"/>
      <c r="P6" s="11"/>
      <c r="Q6" s="83"/>
      <c r="R6" s="9"/>
      <c r="S6" s="10" t="s">
        <v>146</v>
      </c>
      <c r="T6" s="11"/>
      <c r="U6" s="11"/>
      <c r="V6" s="11"/>
      <c r="W6" s="11"/>
      <c r="X6" s="11"/>
      <c r="Y6" s="11"/>
      <c r="Z6" s="14"/>
      <c r="AA6" s="3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  <c r="AA7" s="3"/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3"/>
    </row>
    <row r="9" ht="12.0" customHeight="1">
      <c r="A9" s="19" t="s">
        <v>62</v>
      </c>
      <c r="B9" s="9">
        <v>9271.0</v>
      </c>
      <c r="C9" s="9">
        <v>13.0</v>
      </c>
      <c r="D9" s="9">
        <v>35.0</v>
      </c>
      <c r="E9" s="9">
        <v>515.0</v>
      </c>
      <c r="F9" s="9">
        <v>756.0</v>
      </c>
      <c r="G9" s="9">
        <f t="shared" ref="G9:G17" si="2">SUM(B9:F9)</f>
        <v>10590</v>
      </c>
      <c r="H9" s="22">
        <f>G9/G19</f>
        <v>0.6309956504</v>
      </c>
      <c r="I9" s="9"/>
      <c r="J9" s="9">
        <v>871.0</v>
      </c>
      <c r="K9" s="9">
        <v>19.0</v>
      </c>
      <c r="L9" s="9">
        <v>25.0</v>
      </c>
      <c r="M9" s="9">
        <v>353.0</v>
      </c>
      <c r="N9" s="9">
        <v>3.0</v>
      </c>
      <c r="O9" s="9">
        <v>1381.0</v>
      </c>
      <c r="P9" s="9">
        <f t="shared" ref="P9:P17" si="3">SUM(J9:O9)</f>
        <v>2652</v>
      </c>
      <c r="Q9" s="22">
        <f>P9/P19</f>
        <v>0.8082901554</v>
      </c>
      <c r="R9" s="9"/>
      <c r="S9" s="9">
        <f t="shared" ref="S9:V9" si="1">B9+J9</f>
        <v>10142</v>
      </c>
      <c r="T9" s="9">
        <f t="shared" si="1"/>
        <v>32</v>
      </c>
      <c r="U9" s="9">
        <f t="shared" si="1"/>
        <v>60</v>
      </c>
      <c r="V9" s="9">
        <f t="shared" si="1"/>
        <v>868</v>
      </c>
      <c r="W9" s="9">
        <f t="shared" ref="W9:W17" si="5">N9</f>
        <v>3</v>
      </c>
      <c r="X9" s="9">
        <f t="shared" ref="X9:X17" si="6">F9+O9</f>
        <v>2137</v>
      </c>
      <c r="Y9" s="9">
        <f t="shared" ref="Y9:Y17" si="7">SUM(S9:X9)</f>
        <v>13242</v>
      </c>
      <c r="Z9" s="22">
        <f>Y9/Y19</f>
        <v>0.6599880383</v>
      </c>
      <c r="AA9" s="3"/>
    </row>
    <row r="10" ht="12.0" customHeight="1">
      <c r="A10" s="19" t="s">
        <v>16</v>
      </c>
      <c r="B10" s="9">
        <v>0.0</v>
      </c>
      <c r="C10" s="9">
        <v>1877.0</v>
      </c>
      <c r="D10" s="9">
        <v>2319.0</v>
      </c>
      <c r="E10" s="9">
        <v>34.0</v>
      </c>
      <c r="F10" s="9">
        <v>155.0</v>
      </c>
      <c r="G10" s="9">
        <f t="shared" si="2"/>
        <v>4385</v>
      </c>
      <c r="H10" s="22">
        <f>G10/G19</f>
        <v>0.2612762915</v>
      </c>
      <c r="I10" s="9"/>
      <c r="J10" s="9">
        <v>0.0</v>
      </c>
      <c r="K10" s="9">
        <v>64.0</v>
      </c>
      <c r="L10" s="9">
        <v>29.0</v>
      </c>
      <c r="M10" s="9">
        <v>6.0</v>
      </c>
      <c r="N10" s="9">
        <v>0.0</v>
      </c>
      <c r="O10" s="9">
        <v>109.0</v>
      </c>
      <c r="P10" s="9">
        <f t="shared" si="3"/>
        <v>208</v>
      </c>
      <c r="Q10" s="22">
        <f>P10/P19</f>
        <v>0.06339530631</v>
      </c>
      <c r="R10" s="9"/>
      <c r="S10" s="9">
        <f t="shared" ref="S10:V10" si="4">B10+J10</f>
        <v>0</v>
      </c>
      <c r="T10" s="9">
        <f t="shared" si="4"/>
        <v>1941</v>
      </c>
      <c r="U10" s="9">
        <f t="shared" si="4"/>
        <v>2348</v>
      </c>
      <c r="V10" s="9">
        <f t="shared" si="4"/>
        <v>40</v>
      </c>
      <c r="W10" s="9">
        <f t="shared" si="5"/>
        <v>0</v>
      </c>
      <c r="X10" s="9">
        <f t="shared" si="6"/>
        <v>264</v>
      </c>
      <c r="Y10" s="9">
        <f t="shared" si="7"/>
        <v>4593</v>
      </c>
      <c r="Z10" s="22">
        <f>Y10/Y19</f>
        <v>0.2289174641</v>
      </c>
      <c r="AA10" s="93">
        <f t="shared" ref="AA10:AA17" si="9">Z10/SUM($Z$10:$Z$17)</f>
        <v>0.6732629727</v>
      </c>
    </row>
    <row r="11" ht="12.0" customHeight="1">
      <c r="A11" s="19" t="s">
        <v>17</v>
      </c>
      <c r="B11" s="9">
        <v>0.0</v>
      </c>
      <c r="C11" s="9">
        <v>1583.0</v>
      </c>
      <c r="D11" s="9">
        <v>0.0</v>
      </c>
      <c r="E11" s="9">
        <v>0.0</v>
      </c>
      <c r="F11" s="9">
        <v>79.0</v>
      </c>
      <c r="G11" s="9">
        <f t="shared" si="2"/>
        <v>1662</v>
      </c>
      <c r="H11" s="22">
        <f>G11/G19</f>
        <v>0.09902877912</v>
      </c>
      <c r="I11" s="9"/>
      <c r="J11" s="9">
        <v>0.0</v>
      </c>
      <c r="K11" s="9">
        <v>248.0</v>
      </c>
      <c r="L11" s="9">
        <v>0.0</v>
      </c>
      <c r="M11" s="9">
        <v>0.0</v>
      </c>
      <c r="N11" s="9">
        <v>0.0</v>
      </c>
      <c r="O11" s="9">
        <v>75.0</v>
      </c>
      <c r="P11" s="9">
        <f t="shared" si="3"/>
        <v>323</v>
      </c>
      <c r="Q11" s="22">
        <f>P11/P19</f>
        <v>0.09844559585</v>
      </c>
      <c r="R11" s="9"/>
      <c r="S11" s="9">
        <f t="shared" ref="S11:V11" si="8">B11+J11</f>
        <v>0</v>
      </c>
      <c r="T11" s="9">
        <f t="shared" si="8"/>
        <v>1831</v>
      </c>
      <c r="U11" s="9">
        <f t="shared" si="8"/>
        <v>0</v>
      </c>
      <c r="V11" s="9">
        <f t="shared" si="8"/>
        <v>0</v>
      </c>
      <c r="W11" s="9">
        <f t="shared" si="5"/>
        <v>0</v>
      </c>
      <c r="X11" s="9">
        <f t="shared" si="6"/>
        <v>154</v>
      </c>
      <c r="Y11" s="9">
        <f t="shared" si="7"/>
        <v>1985</v>
      </c>
      <c r="Z11" s="22">
        <f>Y11/Y19</f>
        <v>0.09893341308</v>
      </c>
      <c r="AA11" s="93">
        <f t="shared" si="9"/>
        <v>0.2909703899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9">
        <v>0.0</v>
      </c>
      <c r="G12" s="9">
        <f t="shared" si="2"/>
        <v>26</v>
      </c>
      <c r="H12" s="22">
        <f>G12/G19</f>
        <v>0.001549186677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3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si="5"/>
        <v>0</v>
      </c>
      <c r="X12" s="9">
        <f t="shared" si="6"/>
        <v>0</v>
      </c>
      <c r="Y12" s="9">
        <f t="shared" si="7"/>
        <v>26</v>
      </c>
      <c r="Z12" s="22">
        <f>Y12/Y19</f>
        <v>0.00129585327</v>
      </c>
      <c r="AA12" s="93">
        <f t="shared" si="9"/>
        <v>0.003811199062</v>
      </c>
    </row>
    <row r="13" ht="12.0" customHeight="1">
      <c r="A13" s="19" t="s">
        <v>155</v>
      </c>
      <c r="B13" s="9">
        <v>0.0</v>
      </c>
      <c r="C13" s="9">
        <v>36.0</v>
      </c>
      <c r="D13" s="9">
        <v>31.0</v>
      </c>
      <c r="E13" s="9">
        <v>1.0</v>
      </c>
      <c r="F13" s="9">
        <v>7.0</v>
      </c>
      <c r="G13" s="9">
        <f t="shared" si="2"/>
        <v>75</v>
      </c>
      <c r="H13" s="22">
        <f>G13/G19</f>
        <v>0.004468807722</v>
      </c>
      <c r="I13" s="9"/>
      <c r="J13" s="9">
        <v>0.0</v>
      </c>
      <c r="K13" s="9">
        <v>11.0</v>
      </c>
      <c r="L13" s="9">
        <v>1.0</v>
      </c>
      <c r="M13" s="9">
        <v>1.0</v>
      </c>
      <c r="N13" s="9">
        <v>0.0</v>
      </c>
      <c r="O13" s="9">
        <v>64.0</v>
      </c>
      <c r="P13" s="9">
        <f t="shared" si="3"/>
        <v>77</v>
      </c>
      <c r="Q13" s="22">
        <f>P13/P19</f>
        <v>0.02346845474</v>
      </c>
      <c r="R13" s="9"/>
      <c r="S13" s="9">
        <f t="shared" ref="S13:V13" si="11">B13+J13</f>
        <v>0</v>
      </c>
      <c r="T13" s="9">
        <f t="shared" si="11"/>
        <v>47</v>
      </c>
      <c r="U13" s="9">
        <f t="shared" si="11"/>
        <v>32</v>
      </c>
      <c r="V13" s="9">
        <f t="shared" si="11"/>
        <v>2</v>
      </c>
      <c r="W13" s="9">
        <f t="shared" si="5"/>
        <v>0</v>
      </c>
      <c r="X13" s="9">
        <f t="shared" si="6"/>
        <v>71</v>
      </c>
      <c r="Y13" s="9">
        <f t="shared" si="7"/>
        <v>152</v>
      </c>
      <c r="Z13" s="22">
        <f>Y13/Y19</f>
        <v>0.007575757576</v>
      </c>
      <c r="AA13" s="93">
        <f t="shared" si="9"/>
        <v>0.02228085605</v>
      </c>
    </row>
    <row r="14" ht="12.0" customHeight="1">
      <c r="A14" s="19" t="s">
        <v>19</v>
      </c>
      <c r="B14" s="9">
        <v>0.0</v>
      </c>
      <c r="C14" s="9">
        <v>27.0</v>
      </c>
      <c r="D14" s="9">
        <v>0.0</v>
      </c>
      <c r="E14" s="9">
        <v>0.0</v>
      </c>
      <c r="F14" s="9">
        <v>6.0</v>
      </c>
      <c r="G14" s="9">
        <f t="shared" si="2"/>
        <v>33</v>
      </c>
      <c r="H14" s="22">
        <f>G14/G19</f>
        <v>0.001966275398</v>
      </c>
      <c r="I14" s="9"/>
      <c r="J14" s="9">
        <v>0.0</v>
      </c>
      <c r="K14" s="9">
        <v>6.0</v>
      </c>
      <c r="L14" s="9">
        <v>0.0</v>
      </c>
      <c r="M14" s="9">
        <v>0.0</v>
      </c>
      <c r="N14" s="9">
        <v>0.0</v>
      </c>
      <c r="O14" s="9">
        <v>4.0</v>
      </c>
      <c r="P14" s="9">
        <f t="shared" si="3"/>
        <v>10</v>
      </c>
      <c r="Q14" s="22">
        <f>P14/P19</f>
        <v>0.003047851265</v>
      </c>
      <c r="R14" s="9"/>
      <c r="S14" s="9">
        <f t="shared" ref="S14:V14" si="12">B14+J14</f>
        <v>0</v>
      </c>
      <c r="T14" s="9">
        <f t="shared" si="12"/>
        <v>33</v>
      </c>
      <c r="U14" s="9">
        <f t="shared" si="12"/>
        <v>0</v>
      </c>
      <c r="V14" s="9">
        <f t="shared" si="12"/>
        <v>0</v>
      </c>
      <c r="W14" s="9">
        <f t="shared" si="5"/>
        <v>0</v>
      </c>
      <c r="X14" s="9">
        <f t="shared" si="6"/>
        <v>10</v>
      </c>
      <c r="Y14" s="9">
        <f t="shared" si="7"/>
        <v>43</v>
      </c>
      <c r="Z14" s="22">
        <f>Y14/Y19</f>
        <v>0.002143141946</v>
      </c>
      <c r="AA14" s="93">
        <f t="shared" si="9"/>
        <v>0.00630313691</v>
      </c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9">
        <v>0.0</v>
      </c>
      <c r="G15" s="9">
        <f t="shared" si="2"/>
        <v>6</v>
      </c>
      <c r="H15" s="22">
        <f>G15/G19</f>
        <v>0.0003575046178</v>
      </c>
      <c r="I15" s="9"/>
      <c r="J15" s="9">
        <v>0.0</v>
      </c>
      <c r="K15" s="9">
        <v>6.0</v>
      </c>
      <c r="L15" s="9">
        <v>0.0</v>
      </c>
      <c r="M15" s="9">
        <v>0.0</v>
      </c>
      <c r="N15" s="9">
        <v>0.0</v>
      </c>
      <c r="O15" s="9">
        <v>2.0</v>
      </c>
      <c r="P15" s="9">
        <f t="shared" si="3"/>
        <v>8</v>
      </c>
      <c r="Q15" s="22">
        <f>P15/P19</f>
        <v>0.002438281012</v>
      </c>
      <c r="R15" s="9"/>
      <c r="S15" s="9">
        <f t="shared" ref="S15:V15" si="13">B15+J15</f>
        <v>0</v>
      </c>
      <c r="T15" s="9">
        <f t="shared" si="13"/>
        <v>12</v>
      </c>
      <c r="U15" s="9">
        <f t="shared" si="13"/>
        <v>0</v>
      </c>
      <c r="V15" s="9">
        <f t="shared" si="13"/>
        <v>0</v>
      </c>
      <c r="W15" s="9">
        <f t="shared" si="5"/>
        <v>0</v>
      </c>
      <c r="X15" s="9">
        <f t="shared" si="6"/>
        <v>2</v>
      </c>
      <c r="Y15" s="9">
        <f t="shared" si="7"/>
        <v>14</v>
      </c>
      <c r="Z15" s="22">
        <f>Y15/Y19</f>
        <v>0.0006977671451</v>
      </c>
      <c r="AA15" s="93">
        <f t="shared" si="9"/>
        <v>0.00205218411</v>
      </c>
    </row>
    <row r="16" ht="12.0" customHeight="1">
      <c r="A16" s="19" t="s">
        <v>65</v>
      </c>
      <c r="B16" s="9">
        <v>0.0</v>
      </c>
      <c r="C16" s="9">
        <v>2.0</v>
      </c>
      <c r="D16" s="9">
        <v>0.0</v>
      </c>
      <c r="E16" s="9">
        <v>0.0</v>
      </c>
      <c r="F16" s="9">
        <v>1.0</v>
      </c>
      <c r="G16" s="9">
        <f t="shared" si="2"/>
        <v>3</v>
      </c>
      <c r="H16" s="22">
        <f>G16/G19</f>
        <v>0.0001787523089</v>
      </c>
      <c r="I16" s="9"/>
      <c r="J16" s="9">
        <v>0.0</v>
      </c>
      <c r="K16" s="9">
        <v>0.0</v>
      </c>
      <c r="L16" s="9">
        <v>0.0</v>
      </c>
      <c r="M16" s="9">
        <v>0.0</v>
      </c>
      <c r="N16" s="9">
        <v>0.0</v>
      </c>
      <c r="O16" s="9">
        <v>1.0</v>
      </c>
      <c r="P16" s="9">
        <f t="shared" si="3"/>
        <v>1</v>
      </c>
      <c r="Q16" s="22">
        <f>P16/P19</f>
        <v>0.0003047851265</v>
      </c>
      <c r="R16" s="9"/>
      <c r="S16" s="9">
        <f t="shared" ref="S16:V16" si="14">B16+J16</f>
        <v>0</v>
      </c>
      <c r="T16" s="9">
        <f t="shared" si="14"/>
        <v>2</v>
      </c>
      <c r="U16" s="9">
        <f t="shared" si="14"/>
        <v>0</v>
      </c>
      <c r="V16" s="9">
        <f t="shared" si="14"/>
        <v>0</v>
      </c>
      <c r="W16" s="9">
        <f t="shared" si="5"/>
        <v>0</v>
      </c>
      <c r="X16" s="9">
        <f t="shared" si="6"/>
        <v>2</v>
      </c>
      <c r="Y16" s="9">
        <f t="shared" si="7"/>
        <v>4</v>
      </c>
      <c r="Z16" s="22">
        <f>Y16/Y19</f>
        <v>0.0001993620415</v>
      </c>
      <c r="AA16" s="93">
        <f t="shared" si="9"/>
        <v>0.0005863383172</v>
      </c>
    </row>
    <row r="17" ht="12.0" customHeight="1">
      <c r="A17" s="19" t="s">
        <v>66</v>
      </c>
      <c r="B17" s="9">
        <v>0.0</v>
      </c>
      <c r="C17" s="9">
        <v>1.0</v>
      </c>
      <c r="D17" s="9">
        <v>0.0</v>
      </c>
      <c r="E17" s="9">
        <v>0.0</v>
      </c>
      <c r="F17" s="9">
        <v>2.0</v>
      </c>
      <c r="G17" s="9">
        <f t="shared" si="2"/>
        <v>3</v>
      </c>
      <c r="H17" s="22">
        <f>G17/G19</f>
        <v>0.0001787523089</v>
      </c>
      <c r="I17" s="9"/>
      <c r="J17" s="9">
        <v>0.0</v>
      </c>
      <c r="K17" s="9">
        <v>0.0</v>
      </c>
      <c r="L17" s="9">
        <v>0.0</v>
      </c>
      <c r="M17" s="9">
        <v>0.0</v>
      </c>
      <c r="N17" s="9">
        <v>0.0</v>
      </c>
      <c r="O17" s="9">
        <v>2.0</v>
      </c>
      <c r="P17" s="9">
        <f t="shared" si="3"/>
        <v>2</v>
      </c>
      <c r="Q17" s="22">
        <f>P17/P19</f>
        <v>0.000609570253</v>
      </c>
      <c r="R17" s="9"/>
      <c r="S17" s="9">
        <f t="shared" ref="S17:V17" si="15">B17+J17</f>
        <v>0</v>
      </c>
      <c r="T17" s="9">
        <f t="shared" si="15"/>
        <v>1</v>
      </c>
      <c r="U17" s="9">
        <f t="shared" si="15"/>
        <v>0</v>
      </c>
      <c r="V17" s="9">
        <f t="shared" si="15"/>
        <v>0</v>
      </c>
      <c r="W17" s="9">
        <f t="shared" si="5"/>
        <v>0</v>
      </c>
      <c r="X17" s="9">
        <f t="shared" si="6"/>
        <v>4</v>
      </c>
      <c r="Y17" s="9">
        <f t="shared" si="7"/>
        <v>5</v>
      </c>
      <c r="Z17" s="22">
        <f>Y17/Y19</f>
        <v>0.0002492025518</v>
      </c>
      <c r="AA17" s="93">
        <f t="shared" si="9"/>
        <v>0.0007329228965</v>
      </c>
    </row>
    <row r="18" ht="12.0" customHeight="1">
      <c r="A18" s="1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3"/>
    </row>
    <row r="19" ht="12.0" customHeight="1">
      <c r="A19" s="26" t="s">
        <v>11</v>
      </c>
      <c r="B19" s="27">
        <f t="shared" ref="B19:F19" si="16">SUM(B9:B17)</f>
        <v>9271</v>
      </c>
      <c r="C19" s="27">
        <f t="shared" si="16"/>
        <v>3547</v>
      </c>
      <c r="D19" s="27">
        <f t="shared" si="16"/>
        <v>2409</v>
      </c>
      <c r="E19" s="27">
        <f t="shared" si="16"/>
        <v>550</v>
      </c>
      <c r="F19" s="27">
        <f t="shared" si="16"/>
        <v>1006</v>
      </c>
      <c r="G19" s="27">
        <f>SUM(B19:F19)</f>
        <v>16783</v>
      </c>
      <c r="H19" s="28">
        <f>G19/G19</f>
        <v>1</v>
      </c>
      <c r="I19" s="27"/>
      <c r="J19" s="27">
        <f t="shared" ref="J19:O19" si="17">SUM(J9:J17)</f>
        <v>871</v>
      </c>
      <c r="K19" s="27">
        <f t="shared" si="17"/>
        <v>354</v>
      </c>
      <c r="L19" s="27">
        <f t="shared" si="17"/>
        <v>55</v>
      </c>
      <c r="M19" s="27">
        <f t="shared" si="17"/>
        <v>360</v>
      </c>
      <c r="N19" s="27">
        <f t="shared" si="17"/>
        <v>3</v>
      </c>
      <c r="O19" s="27">
        <f t="shared" si="17"/>
        <v>1638</v>
      </c>
      <c r="P19" s="27">
        <f>SUM(J19:O19)</f>
        <v>3281</v>
      </c>
      <c r="Q19" s="28">
        <f>P19/P19</f>
        <v>1</v>
      </c>
      <c r="R19" s="27"/>
      <c r="S19" s="27">
        <f t="shared" ref="S19:V19" si="18">B19+J19</f>
        <v>10142</v>
      </c>
      <c r="T19" s="27">
        <f t="shared" si="18"/>
        <v>3901</v>
      </c>
      <c r="U19" s="27">
        <f t="shared" si="18"/>
        <v>2464</v>
      </c>
      <c r="V19" s="27">
        <f t="shared" si="18"/>
        <v>910</v>
      </c>
      <c r="W19" s="27">
        <f>N19</f>
        <v>3</v>
      </c>
      <c r="X19" s="27">
        <f>F19+O19</f>
        <v>2644</v>
      </c>
      <c r="Y19" s="27">
        <f>SUM(S19:X19)</f>
        <v>20064</v>
      </c>
      <c r="Z19" s="28">
        <f>Y19/Y19</f>
        <v>1</v>
      </c>
      <c r="AA19" s="3"/>
    </row>
    <row r="20" ht="12.0" customHeight="1">
      <c r="A20" s="26" t="s">
        <v>12</v>
      </c>
      <c r="B20" s="28">
        <f>B19/G19</f>
        <v>0.5524042186</v>
      </c>
      <c r="C20" s="28">
        <f>C19/G19</f>
        <v>0.2113448132</v>
      </c>
      <c r="D20" s="28">
        <f>D19/G19</f>
        <v>0.143538104</v>
      </c>
      <c r="E20" s="28">
        <f>E19/G19</f>
        <v>0.03277125663</v>
      </c>
      <c r="F20" s="28">
        <f>F19/G19</f>
        <v>0.05994160758</v>
      </c>
      <c r="G20" s="28">
        <f>G19/G19</f>
        <v>1</v>
      </c>
      <c r="H20" s="28"/>
      <c r="I20" s="28"/>
      <c r="J20" s="28">
        <f>J19/P19</f>
        <v>0.2654678452</v>
      </c>
      <c r="K20" s="28">
        <f>K19/P19</f>
        <v>0.1078939348</v>
      </c>
      <c r="L20" s="28">
        <f>L19/P19</f>
        <v>0.01676318196</v>
      </c>
      <c r="M20" s="28">
        <f>M19/P19</f>
        <v>0.1097226455</v>
      </c>
      <c r="N20" s="28">
        <f>N19/P19</f>
        <v>0.0009143553795</v>
      </c>
      <c r="O20" s="28">
        <f>O19/P19</f>
        <v>0.4992380372</v>
      </c>
      <c r="P20" s="28">
        <f>P19/P19</f>
        <v>1</v>
      </c>
      <c r="Q20" s="28"/>
      <c r="R20" s="28"/>
      <c r="S20" s="28">
        <f>S19/Y19</f>
        <v>0.5054824561</v>
      </c>
      <c r="T20" s="28">
        <f>T19/Y19</f>
        <v>0.1944278309</v>
      </c>
      <c r="U20" s="28">
        <f>U19/Y19</f>
        <v>0.1228070175</v>
      </c>
      <c r="V20" s="28">
        <f>V19/Y19</f>
        <v>0.04535486443</v>
      </c>
      <c r="W20" s="28">
        <f>W19/Y19</f>
        <v>0.0001495215311</v>
      </c>
      <c r="X20" s="28">
        <f>X19/Y19</f>
        <v>0.1317783094</v>
      </c>
      <c r="Y20" s="28">
        <f>Y19/Y19</f>
        <v>1</v>
      </c>
      <c r="Z20" s="28"/>
      <c r="AA20" s="3"/>
    </row>
    <row r="21" ht="12.0" customHeight="1">
      <c r="A21" s="29" t="s">
        <v>21</v>
      </c>
      <c r="B21" s="9">
        <f t="shared" ref="B21:G21" si="19">SUM(B10:B17)</f>
        <v>0</v>
      </c>
      <c r="C21" s="9">
        <f t="shared" si="19"/>
        <v>3534</v>
      </c>
      <c r="D21" s="9">
        <f t="shared" si="19"/>
        <v>2374</v>
      </c>
      <c r="E21" s="9">
        <f t="shared" si="19"/>
        <v>35</v>
      </c>
      <c r="F21" s="9">
        <f t="shared" si="19"/>
        <v>250</v>
      </c>
      <c r="G21" s="9">
        <f t="shared" si="19"/>
        <v>6193</v>
      </c>
      <c r="H21" s="9"/>
      <c r="I21" s="9"/>
      <c r="J21" s="9">
        <f t="shared" ref="J21:P21" si="20">SUM(J10:J17)</f>
        <v>0</v>
      </c>
      <c r="K21" s="9">
        <f t="shared" si="20"/>
        <v>335</v>
      </c>
      <c r="L21" s="9">
        <f t="shared" si="20"/>
        <v>30</v>
      </c>
      <c r="M21" s="9">
        <f t="shared" si="20"/>
        <v>7</v>
      </c>
      <c r="N21" s="9">
        <f t="shared" si="20"/>
        <v>0</v>
      </c>
      <c r="O21" s="9">
        <f t="shared" si="20"/>
        <v>257</v>
      </c>
      <c r="P21" s="9">
        <f t="shared" si="20"/>
        <v>629</v>
      </c>
      <c r="Q21" s="9"/>
      <c r="R21" s="9"/>
      <c r="S21" s="9">
        <f t="shared" ref="S21:Y21" si="21">SUM(S10:S17)</f>
        <v>0</v>
      </c>
      <c r="T21" s="9">
        <f t="shared" si="21"/>
        <v>3869</v>
      </c>
      <c r="U21" s="9">
        <f t="shared" si="21"/>
        <v>2404</v>
      </c>
      <c r="V21" s="9">
        <f t="shared" si="21"/>
        <v>42</v>
      </c>
      <c r="W21" s="9">
        <f t="shared" si="21"/>
        <v>0</v>
      </c>
      <c r="X21" s="9">
        <f t="shared" si="21"/>
        <v>507</v>
      </c>
      <c r="Y21" s="9">
        <f t="shared" si="21"/>
        <v>6822</v>
      </c>
      <c r="Z21" s="9"/>
      <c r="AA21" s="3"/>
    </row>
    <row r="22" ht="12.0" customHeight="1">
      <c r="A22" s="29" t="s">
        <v>22</v>
      </c>
      <c r="B22" s="22">
        <f t="shared" ref="B22:G22" si="22">B21/B19</f>
        <v>0</v>
      </c>
      <c r="C22" s="22">
        <f t="shared" si="22"/>
        <v>0.9963349309</v>
      </c>
      <c r="D22" s="22">
        <f t="shared" si="22"/>
        <v>0.9854711499</v>
      </c>
      <c r="E22" s="22">
        <f t="shared" si="22"/>
        <v>0.06363636364</v>
      </c>
      <c r="F22" s="22">
        <f t="shared" si="22"/>
        <v>0.2485089463</v>
      </c>
      <c r="G22" s="22">
        <f t="shared" si="22"/>
        <v>0.3690043496</v>
      </c>
      <c r="H22" s="22"/>
      <c r="I22" s="22"/>
      <c r="J22" s="22">
        <f t="shared" ref="J22:P22" si="23">J21/J19</f>
        <v>0</v>
      </c>
      <c r="K22" s="22">
        <f t="shared" si="23"/>
        <v>0.9463276836</v>
      </c>
      <c r="L22" s="22">
        <f t="shared" si="23"/>
        <v>0.5454545455</v>
      </c>
      <c r="M22" s="22">
        <f t="shared" si="23"/>
        <v>0.01944444444</v>
      </c>
      <c r="N22" s="22">
        <f t="shared" si="23"/>
        <v>0</v>
      </c>
      <c r="O22" s="22">
        <f t="shared" si="23"/>
        <v>0.1568986569</v>
      </c>
      <c r="P22" s="22">
        <f t="shared" si="23"/>
        <v>0.1917098446</v>
      </c>
      <c r="Q22" s="22"/>
      <c r="R22" s="22"/>
      <c r="S22" s="22">
        <f t="shared" ref="S22:Y22" si="24">S21/S19</f>
        <v>0</v>
      </c>
      <c r="T22" s="22">
        <f t="shared" si="24"/>
        <v>0.9917969751</v>
      </c>
      <c r="U22" s="22">
        <f t="shared" si="24"/>
        <v>0.9756493506</v>
      </c>
      <c r="V22" s="22">
        <f t="shared" si="24"/>
        <v>0.04615384615</v>
      </c>
      <c r="W22" s="22">
        <f t="shared" si="24"/>
        <v>0</v>
      </c>
      <c r="X22" s="22">
        <f t="shared" si="24"/>
        <v>0.1917549168</v>
      </c>
      <c r="Y22" s="22">
        <f t="shared" si="24"/>
        <v>0.3400119617</v>
      </c>
      <c r="Z22" s="22"/>
      <c r="AA22" s="3"/>
    </row>
    <row r="23" ht="12.0" customHeight="1">
      <c r="A23" s="31" t="s">
        <v>24</v>
      </c>
      <c r="B23" s="32">
        <f>B21/G21</f>
        <v>0</v>
      </c>
      <c r="C23" s="32">
        <f>C21/G21</f>
        <v>0.5706442758</v>
      </c>
      <c r="D23" s="32">
        <f>D21/G21</f>
        <v>0.3833360245</v>
      </c>
      <c r="E23" s="32">
        <f>E21/G21</f>
        <v>0.005651542064</v>
      </c>
      <c r="F23" s="32">
        <f>F21/G21</f>
        <v>0.0403681576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0.5325914149</v>
      </c>
      <c r="L23" s="32">
        <f>L21/P21</f>
        <v>0.04769475358</v>
      </c>
      <c r="M23" s="32">
        <f>M21/P21</f>
        <v>0.01112877583</v>
      </c>
      <c r="N23" s="32">
        <f>N21/P21</f>
        <v>0</v>
      </c>
      <c r="O23" s="32">
        <f>O21/P21</f>
        <v>0.4085850556</v>
      </c>
      <c r="P23" s="32">
        <f>P21/P21</f>
        <v>1</v>
      </c>
      <c r="Q23" s="30"/>
      <c r="R23" s="32"/>
      <c r="S23" s="32">
        <f>S21/Y21</f>
        <v>0</v>
      </c>
      <c r="T23" s="32">
        <f>T21/Y21</f>
        <v>0.5671357373</v>
      </c>
      <c r="U23" s="32">
        <f>U21/Y21</f>
        <v>0.3523893286</v>
      </c>
      <c r="V23" s="32">
        <f>V21/Y21</f>
        <v>0.006156552331</v>
      </c>
      <c r="W23" s="32">
        <f>W21/Y21</f>
        <v>0</v>
      </c>
      <c r="X23" s="32">
        <f>X21/Y21</f>
        <v>0.07431838171</v>
      </c>
      <c r="Y23" s="32">
        <f>Y21/Y21</f>
        <v>1</v>
      </c>
      <c r="Z23" s="32"/>
      <c r="AA23" s="3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4"/>
      <c r="R24" s="9"/>
      <c r="S24" s="4"/>
      <c r="T24" s="3"/>
      <c r="U24" s="3"/>
      <c r="V24" s="3"/>
      <c r="W24" s="3"/>
      <c r="X24" s="3"/>
      <c r="Y24" s="3"/>
      <c r="Z24" s="3"/>
      <c r="AA24" s="3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  <c r="T25" s="3"/>
      <c r="U25" s="3"/>
      <c r="V25" s="3"/>
      <c r="W25" s="3"/>
      <c r="X25" s="3"/>
      <c r="Y25" s="3"/>
      <c r="Z25" s="3"/>
      <c r="AA25" s="3"/>
    </row>
    <row r="26" ht="12.0" customHeight="1">
      <c r="A26" s="2" t="s">
        <v>156</v>
      </c>
      <c r="B26" s="57"/>
      <c r="C26" s="57"/>
      <c r="D26" s="57"/>
      <c r="E26" s="57"/>
      <c r="F26" s="57"/>
      <c r="G26" s="57"/>
      <c r="H26" s="3"/>
      <c r="I26" s="3"/>
      <c r="J26" s="3"/>
      <c r="K26" s="57"/>
      <c r="L26" s="57"/>
      <c r="M26" s="57"/>
      <c r="N26" s="57"/>
      <c r="O26" s="57"/>
      <c r="P26" s="57"/>
      <c r="Q26" s="37"/>
      <c r="R26" s="37"/>
      <c r="S26" s="4"/>
      <c r="T26" s="3"/>
      <c r="U26" s="3"/>
      <c r="V26" s="3"/>
      <c r="W26" s="3"/>
      <c r="X26" s="3"/>
      <c r="Y26" s="3"/>
      <c r="Z26" s="3"/>
      <c r="AA26" s="3"/>
    </row>
    <row r="27" ht="12.0" customHeight="1">
      <c r="A27" s="2" t="s">
        <v>164</v>
      </c>
      <c r="B27" s="37"/>
      <c r="C27" s="37"/>
      <c r="D27" s="37"/>
      <c r="E27" s="37"/>
      <c r="F27" s="37"/>
      <c r="G27" s="37"/>
      <c r="H27" s="94" t="s">
        <v>165</v>
      </c>
      <c r="I27" s="94"/>
      <c r="J27" s="94" t="str">
        <f>(D35+#REF!)*0.1293</f>
        <v>#REF!</v>
      </c>
      <c r="K27" s="95" t="s">
        <v>166</v>
      </c>
      <c r="L27" s="94">
        <f>F35*(C35*0.633+D35*0.0412)/(C35+D35)</f>
        <v>11472.0938</v>
      </c>
      <c r="M27" s="94" t="s">
        <v>167</v>
      </c>
      <c r="N27" s="96" t="str">
        <f>SUM(J27:L29)+G37+SUM(G39:G42)</f>
        <v>#REF!</v>
      </c>
      <c r="O27" s="95" t="s">
        <v>168</v>
      </c>
      <c r="P27" s="95" t="str">
        <f>(P46+#REF!)*82620/111452</f>
        <v>#REF!</v>
      </c>
      <c r="Q27" s="37"/>
      <c r="R27" s="37"/>
      <c r="S27" s="4"/>
      <c r="T27" s="89"/>
      <c r="U27" s="4"/>
      <c r="V27" s="3"/>
      <c r="W27" s="3"/>
      <c r="X27" s="3"/>
      <c r="Y27" s="3"/>
      <c r="Z27" s="3"/>
      <c r="AA27" s="3"/>
    </row>
    <row r="28" ht="12.0" customHeight="1">
      <c r="A28" s="1" t="s">
        <v>163</v>
      </c>
      <c r="B28" s="90"/>
      <c r="C28" s="91"/>
      <c r="D28" s="92"/>
      <c r="E28" s="92"/>
      <c r="F28" s="92"/>
      <c r="G28" s="92"/>
      <c r="H28" s="94" t="s">
        <v>169</v>
      </c>
      <c r="I28" s="94"/>
      <c r="J28" s="94" t="str">
        <f>(C35+#REF!)*0.6588</f>
        <v>#REF!</v>
      </c>
      <c r="K28" s="97" t="s">
        <v>170</v>
      </c>
      <c r="L28" s="97" t="str">
        <f>(E35+#REF!)*0.341</f>
        <v>#REF!</v>
      </c>
      <c r="M28" s="94"/>
      <c r="N28" s="98" t="str">
        <f>N27/(G44+#REF!)</f>
        <v>#REF!</v>
      </c>
      <c r="O28" s="97"/>
      <c r="P28" s="98" t="str">
        <f>P27/(P44+#REF!)</f>
        <v>#REF!</v>
      </c>
      <c r="Q28" s="1"/>
      <c r="R28" s="1"/>
      <c r="S28" s="4"/>
      <c r="T28" s="89"/>
      <c r="U28" s="4"/>
      <c r="V28" s="3"/>
      <c r="W28" s="3"/>
      <c r="X28" s="3"/>
      <c r="Y28" s="3"/>
      <c r="Z28" s="3"/>
      <c r="AA28" s="3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99" t="s">
        <v>171</v>
      </c>
      <c r="I29" s="99"/>
      <c r="J29" s="99" t="str">
        <f>(G36+#REF!)*0.9986</f>
        <v>#REF!</v>
      </c>
      <c r="K29" s="99" t="s">
        <v>172</v>
      </c>
      <c r="L29" s="99">
        <f>G38*0.0877</f>
        <v>1443.542</v>
      </c>
      <c r="M29" s="99"/>
      <c r="N29" s="99"/>
      <c r="O29" s="99"/>
      <c r="P29" s="100" t="str">
        <f>161012/(P44+#REF!)</f>
        <v>#REF!</v>
      </c>
      <c r="Q29" s="1"/>
      <c r="R29" s="1"/>
      <c r="S29" s="4"/>
      <c r="T29" s="4"/>
      <c r="U29" s="3"/>
      <c r="V29" s="3"/>
      <c r="W29" s="3"/>
      <c r="X29" s="3"/>
      <c r="Y29" s="3"/>
      <c r="Z29" s="3"/>
      <c r="AA29" s="3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9"/>
      <c r="R30" s="7"/>
      <c r="S30" s="4"/>
      <c r="T30" s="40"/>
      <c r="U30" s="22"/>
      <c r="V30" s="3"/>
      <c r="W30" s="3"/>
      <c r="X30" s="3"/>
      <c r="Y30" s="3"/>
      <c r="Z30" s="3"/>
      <c r="AA30" s="3"/>
    </row>
    <row r="31" ht="12.0" customHeight="1">
      <c r="A31" s="9"/>
      <c r="B31" s="10" t="s">
        <v>144</v>
      </c>
      <c r="C31" s="11"/>
      <c r="D31" s="11"/>
      <c r="E31" s="11"/>
      <c r="F31" s="11"/>
      <c r="G31" s="11"/>
      <c r="H31" s="12"/>
      <c r="I31" s="9"/>
      <c r="J31" s="10" t="s">
        <v>145</v>
      </c>
      <c r="K31" s="11"/>
      <c r="L31" s="11"/>
      <c r="M31" s="11"/>
      <c r="N31" s="11"/>
      <c r="O31" s="11"/>
      <c r="P31" s="11"/>
      <c r="Q31" s="83"/>
      <c r="R31" s="9"/>
      <c r="S31" s="10" t="s">
        <v>146</v>
      </c>
      <c r="T31" s="11"/>
      <c r="U31" s="11"/>
      <c r="V31" s="11"/>
      <c r="W31" s="11"/>
      <c r="X31" s="11"/>
      <c r="Y31" s="11"/>
      <c r="Z31" s="14"/>
      <c r="AA31" s="3"/>
    </row>
    <row r="32" ht="24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  <c r="AA32" s="3"/>
    </row>
    <row r="33" ht="12.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  <c r="AA33" s="3"/>
    </row>
    <row r="34" ht="12.0" customHeight="1">
      <c r="A34" s="19" t="s">
        <v>62</v>
      </c>
      <c r="B34" s="9">
        <v>2654290.0</v>
      </c>
      <c r="C34" s="9">
        <v>1955.0</v>
      </c>
      <c r="D34" s="9">
        <v>6410.0</v>
      </c>
      <c r="E34" s="9">
        <v>142575.0</v>
      </c>
      <c r="F34" s="9">
        <v>249835.0</v>
      </c>
      <c r="G34" s="9">
        <v>3055065.0</v>
      </c>
      <c r="H34" s="22">
        <f>G34/G44</f>
        <v>0.7089008674</v>
      </c>
      <c r="I34" s="42"/>
      <c r="J34" s="9">
        <v>810900.0</v>
      </c>
      <c r="K34" s="9">
        <v>18770.0</v>
      </c>
      <c r="L34" s="9">
        <v>27860.0</v>
      </c>
      <c r="M34" s="9">
        <v>336495.0</v>
      </c>
      <c r="N34" s="9">
        <v>3630.0</v>
      </c>
      <c r="O34" s="9">
        <v>1427750.0</v>
      </c>
      <c r="P34" s="9">
        <v>2625400.0</v>
      </c>
      <c r="Q34" s="22">
        <f>P34/P44</f>
        <v>0.8178510461</v>
      </c>
      <c r="R34" s="42"/>
      <c r="S34" s="9">
        <f t="shared" ref="S34:V34" si="25">B34+J34</f>
        <v>3465190</v>
      </c>
      <c r="T34" s="9">
        <f t="shared" si="25"/>
        <v>20725</v>
      </c>
      <c r="U34" s="9">
        <f t="shared" si="25"/>
        <v>34270</v>
      </c>
      <c r="V34" s="9">
        <f t="shared" si="25"/>
        <v>479070</v>
      </c>
      <c r="W34" s="9">
        <f t="shared" ref="W34:W42" si="27">N34</f>
        <v>3630</v>
      </c>
      <c r="X34" s="9">
        <f t="shared" ref="X34:X42" si="28">F34+O34</f>
        <v>1677585</v>
      </c>
      <c r="Y34" s="9">
        <f t="shared" ref="Y34:Y42" si="29">SUM(S34:X34)</f>
        <v>5680470</v>
      </c>
      <c r="Z34" s="22">
        <f>Y34/Y44</f>
        <v>0.7554112828</v>
      </c>
      <c r="AA34" s="3"/>
    </row>
    <row r="35" ht="12.0" customHeight="1">
      <c r="A35" s="19" t="s">
        <v>16</v>
      </c>
      <c r="B35" s="9">
        <v>0.0</v>
      </c>
      <c r="C35" s="9">
        <v>363425.0</v>
      </c>
      <c r="D35" s="9">
        <v>396290.0</v>
      </c>
      <c r="E35" s="9">
        <v>7260.0</v>
      </c>
      <c r="F35" s="9">
        <v>35375.0</v>
      </c>
      <c r="G35" s="9">
        <v>802520.0</v>
      </c>
      <c r="H35" s="22">
        <f>G35/G44</f>
        <v>0.1862176825</v>
      </c>
      <c r="I35" s="42"/>
      <c r="J35" s="9">
        <v>0.0</v>
      </c>
      <c r="K35" s="9">
        <v>51560.0</v>
      </c>
      <c r="L35" s="9">
        <v>22320.0</v>
      </c>
      <c r="M35" s="9">
        <v>4840.0</v>
      </c>
      <c r="N35" s="9">
        <v>0.0</v>
      </c>
      <c r="O35" s="9">
        <v>108125.0</v>
      </c>
      <c r="P35" s="9">
        <v>186845.0</v>
      </c>
      <c r="Q35" s="22">
        <f>P35/P44</f>
        <v>0.05820498922</v>
      </c>
      <c r="R35" s="42"/>
      <c r="S35" s="9">
        <f t="shared" ref="S35:V35" si="26">B35+J35</f>
        <v>0</v>
      </c>
      <c r="T35" s="9">
        <f t="shared" si="26"/>
        <v>414985</v>
      </c>
      <c r="U35" s="9">
        <f t="shared" si="26"/>
        <v>418610</v>
      </c>
      <c r="V35" s="9">
        <f t="shared" si="26"/>
        <v>12100</v>
      </c>
      <c r="W35" s="9">
        <f t="shared" si="27"/>
        <v>0</v>
      </c>
      <c r="X35" s="9">
        <f t="shared" si="28"/>
        <v>143500</v>
      </c>
      <c r="Y35" s="9">
        <f t="shared" si="29"/>
        <v>989195</v>
      </c>
      <c r="Z35" s="22">
        <f>Y35/Y44</f>
        <v>0.1315470487</v>
      </c>
      <c r="AA35" s="3"/>
    </row>
    <row r="36" ht="12.0" customHeight="1">
      <c r="A36" s="19" t="s">
        <v>17</v>
      </c>
      <c r="B36" s="9">
        <v>0.0</v>
      </c>
      <c r="C36" s="9">
        <v>397310.0</v>
      </c>
      <c r="D36" s="9">
        <v>0.0</v>
      </c>
      <c r="E36" s="9">
        <v>0.0</v>
      </c>
      <c r="F36" s="9">
        <v>19950.0</v>
      </c>
      <c r="G36" s="9">
        <v>417260.0</v>
      </c>
      <c r="H36" s="22">
        <f>G36/G44</f>
        <v>0.09682150001</v>
      </c>
      <c r="I36" s="42"/>
      <c r="J36" s="9">
        <v>0.0</v>
      </c>
      <c r="K36" s="9">
        <v>230185.0</v>
      </c>
      <c r="L36" s="9">
        <v>0.0</v>
      </c>
      <c r="M36" s="9">
        <v>0.0</v>
      </c>
      <c r="N36" s="9">
        <v>0.0</v>
      </c>
      <c r="O36" s="9">
        <v>81245.0</v>
      </c>
      <c r="P36" s="9">
        <v>311430.0</v>
      </c>
      <c r="Q36" s="22">
        <f>P36/P44</f>
        <v>0.09701506486</v>
      </c>
      <c r="R36" s="42"/>
      <c r="S36" s="9">
        <f t="shared" ref="S36:V36" si="30">B36+J36</f>
        <v>0</v>
      </c>
      <c r="T36" s="9">
        <f t="shared" si="30"/>
        <v>627495</v>
      </c>
      <c r="U36" s="9">
        <f t="shared" si="30"/>
        <v>0</v>
      </c>
      <c r="V36" s="9">
        <f t="shared" si="30"/>
        <v>0</v>
      </c>
      <c r="W36" s="9">
        <f t="shared" si="27"/>
        <v>0</v>
      </c>
      <c r="X36" s="9">
        <f t="shared" si="28"/>
        <v>101195</v>
      </c>
      <c r="Y36" s="9">
        <f t="shared" si="29"/>
        <v>728690</v>
      </c>
      <c r="Z36" s="22">
        <f>Y36/Y44</f>
        <v>0.09690406738</v>
      </c>
      <c r="AA36" s="3"/>
    </row>
    <row r="37" ht="12.0" customHeight="1">
      <c r="A37" s="19" t="s">
        <v>18</v>
      </c>
      <c r="B37" s="9">
        <v>0.0</v>
      </c>
      <c r="C37" s="9">
        <v>415.0</v>
      </c>
      <c r="D37" s="9">
        <v>4160.0</v>
      </c>
      <c r="E37" s="9">
        <v>0.0</v>
      </c>
      <c r="F37" s="9">
        <v>0.0</v>
      </c>
      <c r="G37" s="9">
        <v>4570.0</v>
      </c>
      <c r="H37" s="22">
        <f>G37/G44</f>
        <v>0.001060428162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1">B37+J37</f>
        <v>0</v>
      </c>
      <c r="T37" s="9">
        <f t="shared" si="31"/>
        <v>415</v>
      </c>
      <c r="U37" s="9">
        <f t="shared" si="31"/>
        <v>4160</v>
      </c>
      <c r="V37" s="9">
        <f t="shared" si="31"/>
        <v>0</v>
      </c>
      <c r="W37" s="9">
        <f t="shared" si="27"/>
        <v>0</v>
      </c>
      <c r="X37" s="9">
        <f t="shared" si="28"/>
        <v>0</v>
      </c>
      <c r="Y37" s="9">
        <f t="shared" si="29"/>
        <v>4575</v>
      </c>
      <c r="Z37" s="22">
        <f>Y37/Y44</f>
        <v>0.0006084015264</v>
      </c>
      <c r="AA37" s="3"/>
    </row>
    <row r="38" ht="12.0" customHeight="1">
      <c r="A38" s="19" t="s">
        <v>155</v>
      </c>
      <c r="B38" s="9">
        <v>0.0</v>
      </c>
      <c r="C38" s="9">
        <v>9225.0</v>
      </c>
      <c r="D38" s="9">
        <v>5995.0</v>
      </c>
      <c r="E38" s="9">
        <v>200.0</v>
      </c>
      <c r="F38" s="9">
        <v>1040.0</v>
      </c>
      <c r="G38" s="9">
        <v>16460.0</v>
      </c>
      <c r="H38" s="22">
        <f>G38/G44</f>
        <v>0.003819397714</v>
      </c>
      <c r="I38" s="42"/>
      <c r="J38" s="9">
        <v>0.0</v>
      </c>
      <c r="K38" s="9">
        <v>8745.0</v>
      </c>
      <c r="L38" s="9">
        <v>670.0</v>
      </c>
      <c r="M38" s="9">
        <v>435.0</v>
      </c>
      <c r="N38" s="9">
        <v>0.0</v>
      </c>
      <c r="O38" s="9">
        <v>63795.0</v>
      </c>
      <c r="P38" s="9">
        <v>73640.0</v>
      </c>
      <c r="Q38" s="22">
        <f>P38/P44</f>
        <v>0.0229399524</v>
      </c>
      <c r="R38" s="42"/>
      <c r="S38" s="9">
        <f t="shared" ref="S38:V38" si="32">B38+J38</f>
        <v>0</v>
      </c>
      <c r="T38" s="9">
        <f t="shared" si="32"/>
        <v>17970</v>
      </c>
      <c r="U38" s="9">
        <f t="shared" si="32"/>
        <v>6665</v>
      </c>
      <c r="V38" s="9">
        <f t="shared" si="32"/>
        <v>635</v>
      </c>
      <c r="W38" s="9">
        <f t="shared" si="27"/>
        <v>0</v>
      </c>
      <c r="X38" s="9">
        <f t="shared" si="28"/>
        <v>64835</v>
      </c>
      <c r="Y38" s="9">
        <f t="shared" si="29"/>
        <v>90105</v>
      </c>
      <c r="Z38" s="22">
        <f>Y38/Y44</f>
        <v>0.01198251793</v>
      </c>
      <c r="AA38" s="3"/>
    </row>
    <row r="39" ht="12.0" customHeight="1">
      <c r="A39" s="19" t="s">
        <v>19</v>
      </c>
      <c r="B39" s="9">
        <v>0.0</v>
      </c>
      <c r="C39" s="9">
        <v>8615.0</v>
      </c>
      <c r="D39" s="9">
        <v>0.0</v>
      </c>
      <c r="E39" s="9">
        <v>0.0</v>
      </c>
      <c r="F39" s="9">
        <v>1520.0</v>
      </c>
      <c r="G39" s="9">
        <v>10135.0</v>
      </c>
      <c r="H39" s="22">
        <f>G39/G44</f>
        <v>0.002351737292</v>
      </c>
      <c r="I39" s="42"/>
      <c r="J39" s="9">
        <v>0.0</v>
      </c>
      <c r="K39" s="9">
        <v>4595.0</v>
      </c>
      <c r="L39" s="9">
        <v>0.0</v>
      </c>
      <c r="M39" s="9">
        <v>0.0</v>
      </c>
      <c r="N39" s="9">
        <v>0.0</v>
      </c>
      <c r="O39" s="9">
        <v>2900.0</v>
      </c>
      <c r="P39" s="9">
        <v>7490.0</v>
      </c>
      <c r="Q39" s="22">
        <f>P39/P44</f>
        <v>0.002333246109</v>
      </c>
      <c r="R39" s="42"/>
      <c r="S39" s="9">
        <f t="shared" ref="S39:V39" si="33">B39+J39</f>
        <v>0</v>
      </c>
      <c r="T39" s="9">
        <f t="shared" si="33"/>
        <v>13210</v>
      </c>
      <c r="U39" s="9">
        <f t="shared" si="33"/>
        <v>0</v>
      </c>
      <c r="V39" s="9">
        <f t="shared" si="33"/>
        <v>0</v>
      </c>
      <c r="W39" s="9">
        <f t="shared" si="27"/>
        <v>0</v>
      </c>
      <c r="X39" s="9">
        <f t="shared" si="28"/>
        <v>4420</v>
      </c>
      <c r="Y39" s="9">
        <f t="shared" si="29"/>
        <v>17630</v>
      </c>
      <c r="Z39" s="22">
        <f>Y39/Y44</f>
        <v>0.002344506866</v>
      </c>
      <c r="AA39" s="3"/>
    </row>
    <row r="40" ht="12.0" customHeight="1">
      <c r="A40" s="19" t="s">
        <v>64</v>
      </c>
      <c r="B40" s="9">
        <v>0.0</v>
      </c>
      <c r="C40" s="9">
        <v>2185.0</v>
      </c>
      <c r="D40" s="9">
        <v>0.0</v>
      </c>
      <c r="E40" s="9">
        <v>0.0</v>
      </c>
      <c r="F40" s="9">
        <v>0.0</v>
      </c>
      <c r="G40" s="9">
        <v>2185.0</v>
      </c>
      <c r="H40" s="22">
        <f>G40/G44</f>
        <v>0.0005070099638</v>
      </c>
      <c r="I40" s="42"/>
      <c r="J40" s="9">
        <v>0.0</v>
      </c>
      <c r="K40" s="9">
        <v>2935.0</v>
      </c>
      <c r="L40" s="9">
        <v>0.0</v>
      </c>
      <c r="M40" s="9">
        <v>0.0</v>
      </c>
      <c r="N40" s="9">
        <v>0.0</v>
      </c>
      <c r="O40" s="9">
        <v>790.0</v>
      </c>
      <c r="P40" s="9">
        <v>3725.0</v>
      </c>
      <c r="Q40" s="22">
        <f>P40/P44</f>
        <v>0.001160392758</v>
      </c>
      <c r="R40" s="42"/>
      <c r="S40" s="9">
        <f t="shared" ref="S40:V40" si="34">B40+J40</f>
        <v>0</v>
      </c>
      <c r="T40" s="9">
        <f t="shared" si="34"/>
        <v>5120</v>
      </c>
      <c r="U40" s="9">
        <f t="shared" si="34"/>
        <v>0</v>
      </c>
      <c r="V40" s="9">
        <f t="shared" si="34"/>
        <v>0</v>
      </c>
      <c r="W40" s="9">
        <f t="shared" si="27"/>
        <v>0</v>
      </c>
      <c r="X40" s="9">
        <f t="shared" si="28"/>
        <v>790</v>
      </c>
      <c r="Y40" s="9">
        <f t="shared" si="29"/>
        <v>5910</v>
      </c>
      <c r="Z40" s="22">
        <f>Y40/Y44</f>
        <v>0.0007859350865</v>
      </c>
      <c r="AA40" s="3"/>
    </row>
    <row r="41" ht="12.0" customHeight="1">
      <c r="A41" s="19" t="s">
        <v>65</v>
      </c>
      <c r="B41" s="9">
        <v>0.0</v>
      </c>
      <c r="C41" s="9">
        <v>765.0</v>
      </c>
      <c r="D41" s="9">
        <v>0.0</v>
      </c>
      <c r="E41" s="9">
        <v>0.0</v>
      </c>
      <c r="F41" s="9">
        <v>240.0</v>
      </c>
      <c r="G41" s="9">
        <v>1000.0</v>
      </c>
      <c r="H41" s="22">
        <f>G41/G44</f>
        <v>0.0002320411734</v>
      </c>
      <c r="I41" s="42"/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>
        <v>1325.0</v>
      </c>
      <c r="P41" s="9">
        <v>1325.0</v>
      </c>
      <c r="Q41" s="22">
        <f>P41/P44</f>
        <v>0.0004127571555</v>
      </c>
      <c r="R41" s="42"/>
      <c r="S41" s="9">
        <f t="shared" ref="S41:V41" si="35">B41+J41</f>
        <v>0</v>
      </c>
      <c r="T41" s="9">
        <f t="shared" si="35"/>
        <v>765</v>
      </c>
      <c r="U41" s="9">
        <f t="shared" si="35"/>
        <v>0</v>
      </c>
      <c r="V41" s="9">
        <f t="shared" si="35"/>
        <v>0</v>
      </c>
      <c r="W41" s="9">
        <f t="shared" si="27"/>
        <v>0</v>
      </c>
      <c r="X41" s="9">
        <f t="shared" si="28"/>
        <v>1565</v>
      </c>
      <c r="Y41" s="9">
        <f t="shared" si="29"/>
        <v>2330</v>
      </c>
      <c r="Z41" s="22">
        <f>Y41/Y44</f>
        <v>0.0003098525807</v>
      </c>
      <c r="AA41" s="3"/>
    </row>
    <row r="42" ht="12.0" customHeight="1">
      <c r="A42" s="19" t="s">
        <v>66</v>
      </c>
      <c r="B42" s="9">
        <v>0.0</v>
      </c>
      <c r="C42" s="9">
        <v>110.0</v>
      </c>
      <c r="D42" s="9">
        <v>0.0</v>
      </c>
      <c r="E42" s="9">
        <v>0.0</v>
      </c>
      <c r="F42" s="9">
        <v>270.0</v>
      </c>
      <c r="G42" s="9">
        <v>380.0</v>
      </c>
      <c r="H42" s="22">
        <f>G42/G44</f>
        <v>0.00008817564589</v>
      </c>
      <c r="I42" s="42"/>
      <c r="J42" s="9">
        <v>0.0</v>
      </c>
      <c r="K42" s="9">
        <v>0.0</v>
      </c>
      <c r="L42" s="9">
        <v>0.0</v>
      </c>
      <c r="M42" s="9">
        <v>0.0</v>
      </c>
      <c r="N42" s="9">
        <v>0.0</v>
      </c>
      <c r="O42" s="9">
        <v>265.0</v>
      </c>
      <c r="P42" s="9">
        <v>265.0</v>
      </c>
      <c r="Q42" s="22">
        <f>P42/P44</f>
        <v>0.0000825514311</v>
      </c>
      <c r="R42" s="42"/>
      <c r="S42" s="9">
        <f t="shared" ref="S42:V42" si="36">B42+J42</f>
        <v>0</v>
      </c>
      <c r="T42" s="9">
        <f t="shared" si="36"/>
        <v>110</v>
      </c>
      <c r="U42" s="9">
        <f t="shared" si="36"/>
        <v>0</v>
      </c>
      <c r="V42" s="9">
        <f t="shared" si="36"/>
        <v>0</v>
      </c>
      <c r="W42" s="9">
        <f t="shared" si="27"/>
        <v>0</v>
      </c>
      <c r="X42" s="9">
        <f t="shared" si="28"/>
        <v>535</v>
      </c>
      <c r="Y42" s="9">
        <f t="shared" si="29"/>
        <v>645</v>
      </c>
      <c r="Z42" s="22">
        <f>Y42/Y44</f>
        <v>0.00008577464143</v>
      </c>
      <c r="AA42" s="3"/>
    </row>
    <row r="43" ht="12.0" customHeight="1">
      <c r="A43" s="19"/>
      <c r="B43" s="9"/>
      <c r="C43" s="9"/>
      <c r="D43" s="9"/>
      <c r="E43" s="9"/>
      <c r="F43" s="9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  <c r="AA43" s="3"/>
    </row>
    <row r="44" ht="12.0" customHeight="1">
      <c r="A44" s="26" t="s">
        <v>11</v>
      </c>
      <c r="B44" s="27">
        <v>2654460.0</v>
      </c>
      <c r="C44" s="27">
        <v>784005.0</v>
      </c>
      <c r="D44" s="27">
        <v>412855.0</v>
      </c>
      <c r="E44" s="27">
        <v>150030.0</v>
      </c>
      <c r="F44" s="27">
        <v>308235.0</v>
      </c>
      <c r="G44" s="27">
        <v>4309580.0</v>
      </c>
      <c r="H44" s="28">
        <f>G44/G44</f>
        <v>1</v>
      </c>
      <c r="I44" s="27"/>
      <c r="J44" s="27">
        <v>810900.0</v>
      </c>
      <c r="K44" s="27">
        <v>316780.0</v>
      </c>
      <c r="L44" s="27">
        <v>50850.0</v>
      </c>
      <c r="M44" s="27">
        <v>341765.0</v>
      </c>
      <c r="N44" s="27">
        <v>3630.0</v>
      </c>
      <c r="O44" s="27">
        <v>1686195.0</v>
      </c>
      <c r="P44" s="27">
        <v>3210120.0</v>
      </c>
      <c r="Q44" s="28">
        <f>P44/P44</f>
        <v>1</v>
      </c>
      <c r="R44" s="27"/>
      <c r="S44" s="27">
        <f t="shared" ref="S44:V44" si="37">B44+J44</f>
        <v>3465360</v>
      </c>
      <c r="T44" s="27">
        <f t="shared" si="37"/>
        <v>1100785</v>
      </c>
      <c r="U44" s="27">
        <f t="shared" si="37"/>
        <v>463705</v>
      </c>
      <c r="V44" s="27">
        <f t="shared" si="37"/>
        <v>491795</v>
      </c>
      <c r="W44" s="27">
        <f>N44</f>
        <v>3630</v>
      </c>
      <c r="X44" s="27">
        <f>F44+O44</f>
        <v>1994430</v>
      </c>
      <c r="Y44" s="27">
        <f>SUM(S44:X44)</f>
        <v>7519705</v>
      </c>
      <c r="Z44" s="28">
        <f>Y44/Y44</f>
        <v>1</v>
      </c>
      <c r="AA44" s="3"/>
    </row>
    <row r="45" ht="12.0" customHeight="1">
      <c r="A45" s="26" t="s">
        <v>12</v>
      </c>
      <c r="B45" s="28">
        <f>B44/G44</f>
        <v>0.6159440131</v>
      </c>
      <c r="C45" s="28">
        <f>C44/G44</f>
        <v>0.1819214401</v>
      </c>
      <c r="D45" s="28">
        <f>D44/G44</f>
        <v>0.09579935864</v>
      </c>
      <c r="E45" s="28">
        <f>E44/G44</f>
        <v>0.03481313724</v>
      </c>
      <c r="F45" s="28">
        <f>F44/G44</f>
        <v>0.07152321108</v>
      </c>
      <c r="G45" s="28">
        <f>G44/G44</f>
        <v>1</v>
      </c>
      <c r="H45" s="28"/>
      <c r="I45" s="28"/>
      <c r="J45" s="28">
        <f>J44/P44</f>
        <v>0.2526073792</v>
      </c>
      <c r="K45" s="28">
        <f>K44/P44</f>
        <v>0.09868166922</v>
      </c>
      <c r="L45" s="28">
        <f>L44/P44</f>
        <v>0.01584052933</v>
      </c>
      <c r="M45" s="28">
        <f>M44/P44</f>
        <v>0.1064648674</v>
      </c>
      <c r="N45" s="28">
        <f>N44/P44</f>
        <v>0.001130798849</v>
      </c>
      <c r="O45" s="28">
        <f>O44/P44</f>
        <v>0.5252747561</v>
      </c>
      <c r="P45" s="28">
        <f>P44/P44</f>
        <v>1</v>
      </c>
      <c r="Q45" s="28"/>
      <c r="R45" s="28"/>
      <c r="S45" s="28">
        <f>S44/Y44</f>
        <v>0.460837227</v>
      </c>
      <c r="T45" s="28">
        <f>T44/Y44</f>
        <v>0.1463867266</v>
      </c>
      <c r="U45" s="28">
        <f>U44/Y44</f>
        <v>0.06166531799</v>
      </c>
      <c r="V45" s="28">
        <f>V44/Y44</f>
        <v>0.06540083687</v>
      </c>
      <c r="W45" s="28">
        <f>W44/Y44</f>
        <v>0.0004827317029</v>
      </c>
      <c r="X45" s="28">
        <f>X44/Y44</f>
        <v>0.2652271598</v>
      </c>
      <c r="Y45" s="28">
        <f>Y44/Y44</f>
        <v>1</v>
      </c>
      <c r="Z45" s="28"/>
      <c r="AA45" s="3"/>
    </row>
    <row r="46" ht="12.0" customHeight="1">
      <c r="A46" s="29" t="s">
        <v>21</v>
      </c>
      <c r="B46" s="9">
        <f t="shared" ref="B46:G46" si="38">SUM(B35:B42)</f>
        <v>0</v>
      </c>
      <c r="C46" s="9">
        <f t="shared" si="38"/>
        <v>782050</v>
      </c>
      <c r="D46" s="9">
        <f t="shared" si="38"/>
        <v>406445</v>
      </c>
      <c r="E46" s="9">
        <f t="shared" si="38"/>
        <v>7460</v>
      </c>
      <c r="F46" s="9">
        <f t="shared" si="38"/>
        <v>58395</v>
      </c>
      <c r="G46" s="9">
        <f t="shared" si="38"/>
        <v>1254510</v>
      </c>
      <c r="H46" s="9"/>
      <c r="I46" s="9"/>
      <c r="J46" s="9">
        <f t="shared" ref="J46:P46" si="39">SUM(J35:J42)</f>
        <v>0</v>
      </c>
      <c r="K46" s="9">
        <f t="shared" si="39"/>
        <v>298020</v>
      </c>
      <c r="L46" s="9">
        <f t="shared" si="39"/>
        <v>22990</v>
      </c>
      <c r="M46" s="9">
        <f t="shared" si="39"/>
        <v>5275</v>
      </c>
      <c r="N46" s="9">
        <f t="shared" si="39"/>
        <v>0</v>
      </c>
      <c r="O46" s="9">
        <f t="shared" si="39"/>
        <v>258445</v>
      </c>
      <c r="P46" s="9">
        <f t="shared" si="39"/>
        <v>584720</v>
      </c>
      <c r="Q46" s="9"/>
      <c r="R46" s="9"/>
      <c r="S46" s="9">
        <f t="shared" ref="S46:Y46" si="40">SUM(S35:S42)</f>
        <v>0</v>
      </c>
      <c r="T46" s="9">
        <f t="shared" si="40"/>
        <v>1080070</v>
      </c>
      <c r="U46" s="9">
        <f t="shared" si="40"/>
        <v>429435</v>
      </c>
      <c r="V46" s="9">
        <f t="shared" si="40"/>
        <v>12735</v>
      </c>
      <c r="W46" s="9">
        <f t="shared" si="40"/>
        <v>0</v>
      </c>
      <c r="X46" s="9">
        <f t="shared" si="40"/>
        <v>316840</v>
      </c>
      <c r="Y46" s="9">
        <f t="shared" si="40"/>
        <v>1839080</v>
      </c>
      <c r="Z46" s="9"/>
      <c r="AA46" s="3"/>
    </row>
    <row r="47" ht="12.0" customHeight="1">
      <c r="A47" s="29" t="s">
        <v>22</v>
      </c>
      <c r="B47" s="22">
        <f t="shared" ref="B47:G47" si="41">B46/B44</f>
        <v>0</v>
      </c>
      <c r="C47" s="22">
        <f t="shared" si="41"/>
        <v>0.9975063935</v>
      </c>
      <c r="D47" s="22">
        <f t="shared" si="41"/>
        <v>0.9844739679</v>
      </c>
      <c r="E47" s="22">
        <f t="shared" si="41"/>
        <v>0.04972338866</v>
      </c>
      <c r="F47" s="22">
        <f t="shared" si="41"/>
        <v>0.1894496083</v>
      </c>
      <c r="G47" s="22">
        <f t="shared" si="41"/>
        <v>0.2910979724</v>
      </c>
      <c r="H47" s="22"/>
      <c r="I47" s="22"/>
      <c r="J47" s="22">
        <f t="shared" ref="J47:P47" si="42">J46/J44</f>
        <v>0</v>
      </c>
      <c r="K47" s="22">
        <f t="shared" si="42"/>
        <v>0.9407790896</v>
      </c>
      <c r="L47" s="22">
        <f t="shared" si="42"/>
        <v>0.452114061</v>
      </c>
      <c r="M47" s="22">
        <f t="shared" si="42"/>
        <v>0.01543458224</v>
      </c>
      <c r="N47" s="22">
        <f t="shared" si="42"/>
        <v>0</v>
      </c>
      <c r="O47" s="22">
        <f t="shared" si="42"/>
        <v>0.1532711223</v>
      </c>
      <c r="P47" s="22">
        <f t="shared" si="42"/>
        <v>0.1821489539</v>
      </c>
      <c r="Q47" s="22"/>
      <c r="R47" s="22"/>
      <c r="S47" s="22">
        <f t="shared" ref="S47:Y47" si="43">S46/S44</f>
        <v>0</v>
      </c>
      <c r="T47" s="22">
        <f t="shared" si="43"/>
        <v>0.9811816113</v>
      </c>
      <c r="U47" s="22">
        <f t="shared" si="43"/>
        <v>0.9260952545</v>
      </c>
      <c r="V47" s="22">
        <f t="shared" si="43"/>
        <v>0.0258949359</v>
      </c>
      <c r="W47" s="22">
        <f t="shared" si="43"/>
        <v>0</v>
      </c>
      <c r="X47" s="22">
        <f t="shared" si="43"/>
        <v>0.1588624319</v>
      </c>
      <c r="Y47" s="22">
        <f t="shared" si="43"/>
        <v>0.2445681047</v>
      </c>
      <c r="Z47" s="22"/>
      <c r="AA47" s="3"/>
    </row>
    <row r="48" ht="12.0" customHeight="1">
      <c r="A48" s="31" t="s">
        <v>24</v>
      </c>
      <c r="B48" s="32">
        <f>B46/G46</f>
        <v>0</v>
      </c>
      <c r="C48" s="32">
        <f>C46/G46</f>
        <v>0.623390806</v>
      </c>
      <c r="D48" s="32">
        <f>D46/G46</f>
        <v>0.3239870547</v>
      </c>
      <c r="E48" s="32">
        <f>E46/G46</f>
        <v>0.005946544866</v>
      </c>
      <c r="F48" s="32">
        <f>F46/G46</f>
        <v>0.04654805462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0.5096798468</v>
      </c>
      <c r="L48" s="32">
        <f>L46/P46</f>
        <v>0.03931796415</v>
      </c>
      <c r="M48" s="32">
        <f>M46/P46</f>
        <v>0.009021411958</v>
      </c>
      <c r="N48" s="32">
        <f>N46/P46</f>
        <v>0</v>
      </c>
      <c r="O48" s="32">
        <f>O46/P46</f>
        <v>0.4419978793</v>
      </c>
      <c r="P48" s="32">
        <f>P46/P46</f>
        <v>1</v>
      </c>
      <c r="Q48" s="30"/>
      <c r="R48" s="32"/>
      <c r="S48" s="32">
        <f>S46/Y46</f>
        <v>0</v>
      </c>
      <c r="T48" s="32">
        <f>T46/Y46</f>
        <v>0.5872882093</v>
      </c>
      <c r="U48" s="32">
        <f>U46/Y46</f>
        <v>0.2335053396</v>
      </c>
      <c r="V48" s="32">
        <f>V46/Y46</f>
        <v>0.006924657981</v>
      </c>
      <c r="W48" s="32">
        <f>W46/Y46</f>
        <v>0</v>
      </c>
      <c r="X48" s="32">
        <f>X46/Y46</f>
        <v>0.1722817931</v>
      </c>
      <c r="Y48" s="32">
        <f>Y46/Y46</f>
        <v>1</v>
      </c>
      <c r="Z48" s="32"/>
      <c r="AA48" s="3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4"/>
      <c r="R49" s="9"/>
      <c r="S49" s="4"/>
      <c r="T49" s="3"/>
      <c r="U49" s="3"/>
      <c r="V49" s="3"/>
      <c r="W49" s="3"/>
      <c r="X49" s="3"/>
      <c r="Y49" s="3"/>
      <c r="Z49" s="3"/>
      <c r="AA49" s="3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  <c r="T50" s="3"/>
      <c r="U50" s="3"/>
      <c r="V50" s="3"/>
      <c r="W50" s="3"/>
      <c r="X50" s="3"/>
      <c r="Y50" s="3"/>
      <c r="Z50" s="3"/>
      <c r="AA50" s="3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  <c r="T51" s="3"/>
      <c r="U51" s="3"/>
      <c r="V51" s="3"/>
      <c r="W51" s="3"/>
      <c r="X51" s="3"/>
      <c r="Y51" s="3"/>
      <c r="Z51" s="3"/>
      <c r="AA51" s="3"/>
    </row>
    <row r="52" ht="12.0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  <c r="Z52" s="3"/>
      <c r="AA52" s="3"/>
    </row>
    <row r="53" ht="24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7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  <c r="Z53" s="3"/>
      <c r="AA53" s="3"/>
    </row>
    <row r="54" ht="12.0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  <c r="Z54" s="3"/>
      <c r="AA54" s="3"/>
    </row>
    <row r="55" ht="12.0" customHeight="1">
      <c r="A55" s="19" t="s">
        <v>62</v>
      </c>
      <c r="B55" s="9">
        <f t="shared" ref="B55:G55" si="44">B34/B9</f>
        <v>286.3002912</v>
      </c>
      <c r="C55" s="9">
        <f t="shared" si="44"/>
        <v>150.3846154</v>
      </c>
      <c r="D55" s="9">
        <f t="shared" si="44"/>
        <v>183.1428571</v>
      </c>
      <c r="E55" s="9">
        <f t="shared" si="44"/>
        <v>276.8446602</v>
      </c>
      <c r="F55" s="9">
        <f t="shared" si="44"/>
        <v>330.4695767</v>
      </c>
      <c r="G55" s="9">
        <f t="shared" si="44"/>
        <v>288.4858357</v>
      </c>
      <c r="H55" s="9"/>
      <c r="I55" s="9"/>
      <c r="J55" s="9">
        <f t="shared" ref="J55:P55" si="45">J34/J9</f>
        <v>930.9988519</v>
      </c>
      <c r="K55" s="9">
        <f t="shared" si="45"/>
        <v>987.8947368</v>
      </c>
      <c r="L55" s="9">
        <f t="shared" si="45"/>
        <v>1114.4</v>
      </c>
      <c r="M55" s="9">
        <f t="shared" si="45"/>
        <v>953.2436261</v>
      </c>
      <c r="N55" s="9">
        <f t="shared" si="45"/>
        <v>1210</v>
      </c>
      <c r="O55" s="9">
        <f t="shared" si="45"/>
        <v>1033.852281</v>
      </c>
      <c r="P55" s="9">
        <f t="shared" si="45"/>
        <v>989.9698341</v>
      </c>
      <c r="Q55" s="9"/>
      <c r="R55" s="9"/>
      <c r="S55" s="9">
        <f t="shared" ref="S55:Y55" si="46">S34/S9</f>
        <v>341.667324</v>
      </c>
      <c r="T55" s="9">
        <f t="shared" si="46"/>
        <v>647.65625</v>
      </c>
      <c r="U55" s="9">
        <f t="shared" si="46"/>
        <v>571.1666667</v>
      </c>
      <c r="V55" s="9">
        <f t="shared" si="46"/>
        <v>551.9239631</v>
      </c>
      <c r="W55" s="9">
        <f t="shared" si="46"/>
        <v>1210</v>
      </c>
      <c r="X55" s="9">
        <f t="shared" si="46"/>
        <v>785.0187178</v>
      </c>
      <c r="Y55" s="9">
        <f t="shared" si="46"/>
        <v>428.97372</v>
      </c>
      <c r="Z55" s="3"/>
      <c r="AA55" s="3"/>
    </row>
    <row r="56" ht="12.0" customHeight="1">
      <c r="A56" s="19" t="s">
        <v>16</v>
      </c>
      <c r="B56" s="9"/>
      <c r="C56" s="9">
        <f t="shared" ref="C56:G56" si="47">C35/C10</f>
        <v>193.6201385</v>
      </c>
      <c r="D56" s="9">
        <f t="shared" si="47"/>
        <v>170.8883139</v>
      </c>
      <c r="E56" s="9">
        <f t="shared" si="47"/>
        <v>213.5294118</v>
      </c>
      <c r="F56" s="9">
        <f t="shared" si="47"/>
        <v>228.2258065</v>
      </c>
      <c r="G56" s="9">
        <f t="shared" si="47"/>
        <v>183.0148233</v>
      </c>
      <c r="H56" s="9"/>
      <c r="I56" s="9"/>
      <c r="J56" s="9"/>
      <c r="K56" s="9">
        <f t="shared" ref="K56:M56" si="48">K35/K10</f>
        <v>805.625</v>
      </c>
      <c r="L56" s="9">
        <f t="shared" si="48"/>
        <v>769.6551724</v>
      </c>
      <c r="M56" s="9">
        <f t="shared" si="48"/>
        <v>806.6666667</v>
      </c>
      <c r="N56" s="9"/>
      <c r="O56" s="9">
        <f t="shared" ref="O56:P56" si="49">O35/O10</f>
        <v>991.9724771</v>
      </c>
      <c r="P56" s="9">
        <f t="shared" si="49"/>
        <v>898.2932692</v>
      </c>
      <c r="Q56" s="9"/>
      <c r="R56" s="9"/>
      <c r="S56" s="9"/>
      <c r="T56" s="9">
        <f t="shared" ref="T56:V56" si="50">T35/T10</f>
        <v>213.7995878</v>
      </c>
      <c r="U56" s="9">
        <f t="shared" si="50"/>
        <v>178.2836457</v>
      </c>
      <c r="V56" s="9">
        <f t="shared" si="50"/>
        <v>302.5</v>
      </c>
      <c r="W56" s="9"/>
      <c r="X56" s="9">
        <f t="shared" ref="X56:Y56" si="51">X35/X10</f>
        <v>543.5606061</v>
      </c>
      <c r="Y56" s="9">
        <f t="shared" si="51"/>
        <v>215.3701285</v>
      </c>
      <c r="Z56" s="3"/>
      <c r="AA56" s="3"/>
    </row>
    <row r="57" ht="12.0" customHeight="1">
      <c r="A57" s="19" t="s">
        <v>17</v>
      </c>
      <c r="B57" s="9"/>
      <c r="C57" s="9">
        <f t="shared" ref="C57:C63" si="55">C36/C11</f>
        <v>250.9854706</v>
      </c>
      <c r="D57" s="9"/>
      <c r="E57" s="9"/>
      <c r="F57" s="9">
        <f t="shared" ref="F57:G57" si="52">F36/F11</f>
        <v>252.5316456</v>
      </c>
      <c r="G57" s="9">
        <f t="shared" si="52"/>
        <v>251.0589651</v>
      </c>
      <c r="H57" s="9"/>
      <c r="I57" s="9"/>
      <c r="J57" s="9"/>
      <c r="K57" s="9">
        <f>K36/K11</f>
        <v>928.1653226</v>
      </c>
      <c r="L57" s="9"/>
      <c r="M57" s="9"/>
      <c r="N57" s="9"/>
      <c r="O57" s="9">
        <f t="shared" ref="O57:P57" si="53">O36/O11</f>
        <v>1083.266667</v>
      </c>
      <c r="P57" s="9">
        <f t="shared" si="53"/>
        <v>964.1795666</v>
      </c>
      <c r="Q57" s="9"/>
      <c r="R57" s="9"/>
      <c r="S57" s="9"/>
      <c r="T57" s="9">
        <f t="shared" ref="T57:T61" si="56">T36/T11</f>
        <v>342.7061715</v>
      </c>
      <c r="U57" s="9"/>
      <c r="V57" s="9"/>
      <c r="W57" s="9"/>
      <c r="X57" s="9">
        <f t="shared" ref="X57:Y57" si="54">X36/X11</f>
        <v>657.1103896</v>
      </c>
      <c r="Y57" s="9">
        <f t="shared" si="54"/>
        <v>367.0982368</v>
      </c>
      <c r="Z57" s="3"/>
      <c r="AA57" s="3"/>
    </row>
    <row r="58" ht="12.0" customHeight="1">
      <c r="A58" s="19" t="s">
        <v>18</v>
      </c>
      <c r="B58" s="9"/>
      <c r="C58" s="9">
        <f t="shared" si="55"/>
        <v>207.5</v>
      </c>
      <c r="D58" s="9">
        <f t="shared" ref="D58:D59" si="57">D37/D12</f>
        <v>173.3333333</v>
      </c>
      <c r="E58" s="9"/>
      <c r="F58" s="9"/>
      <c r="G58" s="9">
        <f>G37/G12</f>
        <v>175.7692308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56"/>
        <v>207.5</v>
      </c>
      <c r="U58" s="9">
        <f t="shared" ref="U58:U59" si="61">U37/U12</f>
        <v>173.3333333</v>
      </c>
      <c r="V58" s="9"/>
      <c r="W58" s="9"/>
      <c r="X58" s="9"/>
      <c r="Y58" s="9">
        <f>Y37/Y12</f>
        <v>175.9615385</v>
      </c>
      <c r="Z58" s="3"/>
      <c r="AA58" s="3"/>
    </row>
    <row r="59" ht="12.0" customHeight="1">
      <c r="A59" s="19" t="s">
        <v>155</v>
      </c>
      <c r="B59" s="9"/>
      <c r="C59" s="9">
        <f t="shared" si="55"/>
        <v>256.25</v>
      </c>
      <c r="D59" s="9">
        <f t="shared" si="57"/>
        <v>193.3870968</v>
      </c>
      <c r="E59" s="9">
        <f t="shared" ref="E59:G59" si="58">E38/E13</f>
        <v>200</v>
      </c>
      <c r="F59" s="9">
        <f t="shared" si="58"/>
        <v>148.5714286</v>
      </c>
      <c r="G59" s="9">
        <f t="shared" si="58"/>
        <v>219.4666667</v>
      </c>
      <c r="H59" s="9"/>
      <c r="I59" s="9"/>
      <c r="J59" s="9"/>
      <c r="K59" s="9">
        <f t="shared" ref="K59:M59" si="59">K38/K13</f>
        <v>795</v>
      </c>
      <c r="L59" s="9">
        <f t="shared" si="59"/>
        <v>670</v>
      </c>
      <c r="M59" s="9">
        <f t="shared" si="59"/>
        <v>435</v>
      </c>
      <c r="N59" s="9"/>
      <c r="O59" s="9">
        <f t="shared" ref="O59:P59" si="60">O38/O13</f>
        <v>996.796875</v>
      </c>
      <c r="P59" s="9">
        <f t="shared" si="60"/>
        <v>956.3636364</v>
      </c>
      <c r="Q59" s="9"/>
      <c r="R59" s="9"/>
      <c r="S59" s="9"/>
      <c r="T59" s="9">
        <f t="shared" si="56"/>
        <v>382.3404255</v>
      </c>
      <c r="U59" s="9">
        <f t="shared" si="61"/>
        <v>208.28125</v>
      </c>
      <c r="V59" s="9">
        <f>V38/V13</f>
        <v>317.5</v>
      </c>
      <c r="W59" s="9"/>
      <c r="X59" s="9">
        <f t="shared" ref="X59:Y59" si="62">X38/X13</f>
        <v>913.1690141</v>
      </c>
      <c r="Y59" s="9">
        <f t="shared" si="62"/>
        <v>592.7960526</v>
      </c>
      <c r="Z59" s="3"/>
      <c r="AA59" s="3"/>
    </row>
    <row r="60" ht="12.0" customHeight="1">
      <c r="A60" s="19" t="s">
        <v>19</v>
      </c>
      <c r="B60" s="9"/>
      <c r="C60" s="9">
        <f t="shared" si="55"/>
        <v>319.0740741</v>
      </c>
      <c r="D60" s="9"/>
      <c r="E60" s="9"/>
      <c r="F60" s="9">
        <f t="shared" ref="F60:G60" si="63">F39/F14</f>
        <v>253.3333333</v>
      </c>
      <c r="G60" s="9">
        <f t="shared" si="63"/>
        <v>307.1212121</v>
      </c>
      <c r="H60" s="9"/>
      <c r="I60" s="9"/>
      <c r="J60" s="9"/>
      <c r="K60" s="9">
        <f t="shared" ref="K60:K61" si="65">K39/K14</f>
        <v>765.8333333</v>
      </c>
      <c r="L60" s="9"/>
      <c r="M60" s="9"/>
      <c r="N60" s="9"/>
      <c r="O60" s="9"/>
      <c r="P60" s="9">
        <f t="shared" ref="P60:P62" si="66">P39/P14</f>
        <v>749</v>
      </c>
      <c r="Q60" s="9"/>
      <c r="R60" s="9"/>
      <c r="S60" s="9"/>
      <c r="T60" s="9">
        <f t="shared" si="56"/>
        <v>400.3030303</v>
      </c>
      <c r="U60" s="9"/>
      <c r="V60" s="9"/>
      <c r="W60" s="9"/>
      <c r="X60" s="9">
        <f t="shared" ref="X60:Y60" si="64">X39/X14</f>
        <v>442</v>
      </c>
      <c r="Y60" s="9">
        <f t="shared" si="64"/>
        <v>410</v>
      </c>
      <c r="Z60" s="3"/>
      <c r="AA60" s="3"/>
    </row>
    <row r="61" ht="12.0" customHeight="1">
      <c r="A61" s="19" t="s">
        <v>64</v>
      </c>
      <c r="B61" s="9"/>
      <c r="C61" s="9">
        <f t="shared" si="55"/>
        <v>364.1666667</v>
      </c>
      <c r="D61" s="9"/>
      <c r="E61" s="9"/>
      <c r="F61" s="9"/>
      <c r="G61" s="9">
        <f>G40/G15</f>
        <v>364.1666667</v>
      </c>
      <c r="H61" s="9"/>
      <c r="I61" s="9"/>
      <c r="J61" s="9"/>
      <c r="K61" s="9">
        <f t="shared" si="65"/>
        <v>489.1666667</v>
      </c>
      <c r="L61" s="9"/>
      <c r="M61" s="9"/>
      <c r="N61" s="9"/>
      <c r="O61" s="9"/>
      <c r="P61" s="9">
        <f t="shared" si="66"/>
        <v>465.625</v>
      </c>
      <c r="Q61" s="9"/>
      <c r="R61" s="9"/>
      <c r="S61" s="9"/>
      <c r="T61" s="9">
        <f t="shared" si="56"/>
        <v>426.6666667</v>
      </c>
      <c r="U61" s="9"/>
      <c r="V61" s="9"/>
      <c r="W61" s="9"/>
      <c r="X61" s="9">
        <f t="shared" ref="X61:Y61" si="67">X40/X15</f>
        <v>395</v>
      </c>
      <c r="Y61" s="9">
        <f t="shared" si="67"/>
        <v>422.1428571</v>
      </c>
      <c r="Z61" s="3"/>
      <c r="AA61" s="3"/>
    </row>
    <row r="62" ht="12.0" customHeight="1">
      <c r="A62" s="19" t="s">
        <v>65</v>
      </c>
      <c r="B62" s="9"/>
      <c r="C62" s="9">
        <f t="shared" si="55"/>
        <v>382.5</v>
      </c>
      <c r="D62" s="9"/>
      <c r="E62" s="9"/>
      <c r="F62" s="9">
        <f t="shared" ref="F62:G62" si="68">F41/F16</f>
        <v>240</v>
      </c>
      <c r="G62" s="9">
        <f t="shared" si="68"/>
        <v>333.3333333</v>
      </c>
      <c r="H62" s="9"/>
      <c r="I62" s="9"/>
      <c r="J62" s="9"/>
      <c r="K62" s="9"/>
      <c r="L62" s="9"/>
      <c r="M62" s="9"/>
      <c r="N62" s="9"/>
      <c r="O62" s="9"/>
      <c r="P62" s="9">
        <f t="shared" si="66"/>
        <v>1325</v>
      </c>
      <c r="Q62" s="9"/>
      <c r="R62" s="9"/>
      <c r="S62" s="9"/>
      <c r="T62" s="9"/>
      <c r="U62" s="9"/>
      <c r="V62" s="9"/>
      <c r="W62" s="9"/>
      <c r="X62" s="9">
        <f t="shared" ref="X62:Y62" si="69">X41/X16</f>
        <v>782.5</v>
      </c>
      <c r="Y62" s="9">
        <f t="shared" si="69"/>
        <v>582.5</v>
      </c>
      <c r="Z62" s="3"/>
      <c r="AA62" s="3"/>
    </row>
    <row r="63" ht="12.0" customHeight="1">
      <c r="A63" s="19" t="s">
        <v>66</v>
      </c>
      <c r="B63" s="9"/>
      <c r="C63" s="9">
        <f t="shared" si="55"/>
        <v>110</v>
      </c>
      <c r="D63" s="9"/>
      <c r="E63" s="9"/>
      <c r="F63" s="9">
        <f t="shared" ref="F63:G63" si="70">F42/F17</f>
        <v>135</v>
      </c>
      <c r="G63" s="9">
        <f t="shared" si="70"/>
        <v>126.6666667</v>
      </c>
      <c r="H63" s="9"/>
      <c r="I63" s="9"/>
      <c r="J63" s="9"/>
      <c r="K63" s="9"/>
      <c r="L63" s="9"/>
      <c r="M63" s="9"/>
      <c r="N63" s="9"/>
      <c r="O63" s="9">
        <f t="shared" ref="O63:P63" si="71">O42/O17</f>
        <v>132.5</v>
      </c>
      <c r="P63" s="9">
        <f t="shared" si="71"/>
        <v>132.5</v>
      </c>
      <c r="Q63" s="9"/>
      <c r="R63" s="9"/>
      <c r="S63" s="9"/>
      <c r="T63" s="9">
        <f>T42/T17</f>
        <v>110</v>
      </c>
      <c r="U63" s="9"/>
      <c r="V63" s="9"/>
      <c r="W63" s="9"/>
      <c r="X63" s="9">
        <f t="shared" ref="X63:Y63" si="72">X42/X17</f>
        <v>133.75</v>
      </c>
      <c r="Y63" s="9">
        <f t="shared" si="72"/>
        <v>129</v>
      </c>
      <c r="Z63" s="3"/>
      <c r="AA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3"/>
      <c r="AA64" s="3"/>
    </row>
    <row r="65" ht="12.0" customHeight="1">
      <c r="A65" s="26" t="s">
        <v>11</v>
      </c>
      <c r="B65" s="27">
        <f t="shared" ref="B65:G65" si="73">B44/B19</f>
        <v>286.318628</v>
      </c>
      <c r="C65" s="27">
        <f t="shared" si="73"/>
        <v>221.0332676</v>
      </c>
      <c r="D65" s="27">
        <f t="shared" si="73"/>
        <v>171.3802408</v>
      </c>
      <c r="E65" s="27">
        <f t="shared" si="73"/>
        <v>272.7818182</v>
      </c>
      <c r="F65" s="27">
        <f t="shared" si="73"/>
        <v>306.3966203</v>
      </c>
      <c r="G65" s="27">
        <f t="shared" si="73"/>
        <v>256.7824584</v>
      </c>
      <c r="H65" s="27"/>
      <c r="I65" s="27"/>
      <c r="J65" s="27">
        <f t="shared" ref="J65:P65" si="74">J44/J19</f>
        <v>930.9988519</v>
      </c>
      <c r="K65" s="27">
        <f t="shared" si="74"/>
        <v>894.8587571</v>
      </c>
      <c r="L65" s="27">
        <f t="shared" si="74"/>
        <v>924.5454545</v>
      </c>
      <c r="M65" s="27">
        <f t="shared" si="74"/>
        <v>949.3472222</v>
      </c>
      <c r="N65" s="27">
        <f t="shared" si="74"/>
        <v>1210</v>
      </c>
      <c r="O65" s="27">
        <f t="shared" si="74"/>
        <v>1029.423077</v>
      </c>
      <c r="P65" s="27">
        <f t="shared" si="74"/>
        <v>978.3968302</v>
      </c>
      <c r="Q65" s="27"/>
      <c r="R65" s="27"/>
      <c r="S65" s="27">
        <f t="shared" ref="S65:Y65" si="75">S44/S19</f>
        <v>341.684086</v>
      </c>
      <c r="T65" s="27">
        <f t="shared" si="75"/>
        <v>282.1802102</v>
      </c>
      <c r="U65" s="27">
        <f t="shared" si="75"/>
        <v>188.1919643</v>
      </c>
      <c r="V65" s="27">
        <f t="shared" si="75"/>
        <v>540.4340659</v>
      </c>
      <c r="W65" s="27">
        <f t="shared" si="75"/>
        <v>1210</v>
      </c>
      <c r="X65" s="27">
        <f t="shared" si="75"/>
        <v>754.3229955</v>
      </c>
      <c r="Y65" s="27">
        <f t="shared" si="75"/>
        <v>374.785935</v>
      </c>
      <c r="Z65" s="3"/>
      <c r="AA65" s="3"/>
    </row>
    <row r="66" ht="12.0" customHeight="1">
      <c r="A66" s="29" t="s">
        <v>21</v>
      </c>
      <c r="B66" s="27"/>
      <c r="C66" s="27">
        <f t="shared" ref="C66:G66" si="76">C46/C21</f>
        <v>221.2931522</v>
      </c>
      <c r="D66" s="27">
        <f t="shared" si="76"/>
        <v>171.2068239</v>
      </c>
      <c r="E66" s="27">
        <f t="shared" si="76"/>
        <v>213.1428571</v>
      </c>
      <c r="F66" s="27">
        <f t="shared" si="76"/>
        <v>233.58</v>
      </c>
      <c r="G66" s="27">
        <f t="shared" si="76"/>
        <v>202.5690295</v>
      </c>
      <c r="H66" s="27"/>
      <c r="I66" s="27"/>
      <c r="J66" s="27"/>
      <c r="K66" s="27">
        <f t="shared" ref="K66:M66" si="77">K46/K21</f>
        <v>889.6119403</v>
      </c>
      <c r="L66" s="27">
        <f t="shared" si="77"/>
        <v>766.3333333</v>
      </c>
      <c r="M66" s="27">
        <f t="shared" si="77"/>
        <v>753.5714286</v>
      </c>
      <c r="N66" s="27"/>
      <c r="O66" s="27">
        <f t="shared" ref="O66:P66" si="78">O46/O21</f>
        <v>1005.622568</v>
      </c>
      <c r="P66" s="27">
        <f t="shared" si="78"/>
        <v>929.6025437</v>
      </c>
      <c r="Q66" s="27"/>
      <c r="R66" s="27"/>
      <c r="S66" s="27"/>
      <c r="T66" s="27">
        <f t="shared" ref="T66:V66" si="79">T46/T21</f>
        <v>279.1599897</v>
      </c>
      <c r="U66" s="27">
        <f t="shared" si="79"/>
        <v>178.6335275</v>
      </c>
      <c r="V66" s="27">
        <f t="shared" si="79"/>
        <v>303.2142857</v>
      </c>
      <c r="W66" s="27"/>
      <c r="X66" s="27">
        <f t="shared" ref="X66:Y66" si="80">X46/X21</f>
        <v>624.9309665</v>
      </c>
      <c r="Y66" s="27">
        <f t="shared" si="80"/>
        <v>269.5807681</v>
      </c>
      <c r="Z66" s="3"/>
      <c r="AA66" s="3"/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  <c r="Z67" s="3"/>
      <c r="AA67" s="3"/>
    </row>
    <row r="68" ht="12.0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86"/>
      <c r="R68" s="3"/>
      <c r="S68" s="22"/>
      <c r="T68" s="22"/>
      <c r="U68" s="22"/>
      <c r="V68" s="22"/>
      <c r="W68" s="22"/>
      <c r="X68" s="22"/>
      <c r="Y68" s="22"/>
      <c r="Z68" s="22"/>
      <c r="AA68" s="3"/>
    </row>
    <row r="69" ht="12.0" customHeight="1">
      <c r="A69" s="9" t="s">
        <v>122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3"/>
      <c r="N69" s="3"/>
      <c r="O69" s="3"/>
      <c r="P69" s="3"/>
      <c r="Q69" s="3"/>
      <c r="R69" s="9"/>
      <c r="S69" s="30"/>
      <c r="T69" s="30"/>
      <c r="U69" s="30"/>
      <c r="V69" s="30"/>
      <c r="W69" s="30"/>
      <c r="X69" s="30"/>
      <c r="Y69" s="30"/>
      <c r="Z69" s="30"/>
      <c r="AA69" s="3"/>
    </row>
    <row r="70" ht="12.0" customHeight="1">
      <c r="A70" s="9" t="s">
        <v>173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3"/>
      <c r="N70" s="3"/>
      <c r="O70" s="3"/>
      <c r="P70" s="3"/>
      <c r="Q70" s="3"/>
      <c r="R70" s="9"/>
      <c r="S70" s="4"/>
      <c r="T70" s="3"/>
      <c r="U70" s="3"/>
      <c r="V70" s="3"/>
      <c r="W70" s="3"/>
      <c r="X70" s="3"/>
      <c r="Y70" s="3"/>
      <c r="Z70" s="3"/>
      <c r="AA70" s="3"/>
    </row>
    <row r="71" ht="12.0" customHeight="1">
      <c r="A71" s="9" t="s">
        <v>174</v>
      </c>
      <c r="B71" s="33"/>
      <c r="C71" s="33"/>
      <c r="D71" s="33"/>
      <c r="E71" s="3"/>
      <c r="F71" s="3"/>
      <c r="G71" s="9"/>
      <c r="H71" s="9"/>
      <c r="I71" s="9"/>
      <c r="J71" s="9"/>
      <c r="K71" s="9"/>
      <c r="L71" s="9"/>
      <c r="M71" s="3"/>
      <c r="N71" s="3"/>
      <c r="O71" s="3"/>
      <c r="P71" s="3"/>
      <c r="Q71" s="3"/>
      <c r="R71" s="9"/>
      <c r="S71" s="4"/>
      <c r="T71" s="3"/>
      <c r="U71" s="3"/>
      <c r="V71" s="3"/>
      <c r="W71" s="3"/>
      <c r="X71" s="3"/>
      <c r="Y71" s="3"/>
      <c r="Z71" s="3"/>
      <c r="AA71" s="3"/>
    </row>
    <row r="72" ht="12.0" customHeight="1">
      <c r="A72" s="9" t="s">
        <v>175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3"/>
      <c r="N72" s="3"/>
      <c r="O72" s="3"/>
      <c r="P72" s="3"/>
      <c r="Q72" s="3"/>
      <c r="R72" s="9"/>
      <c r="S72" s="4"/>
      <c r="T72" s="3"/>
      <c r="U72" s="3"/>
      <c r="V72" s="3"/>
      <c r="W72" s="3"/>
      <c r="X72" s="3"/>
      <c r="Y72" s="3"/>
      <c r="Z72" s="3"/>
      <c r="AA72" s="3"/>
    </row>
    <row r="73" ht="12.0" customHeight="1">
      <c r="A73" s="9" t="s">
        <v>176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3"/>
      <c r="N73" s="3"/>
      <c r="O73" s="3"/>
      <c r="P73" s="3"/>
      <c r="Q73" s="3"/>
      <c r="R73" s="9"/>
      <c r="S73" s="4"/>
      <c r="T73" s="3"/>
      <c r="U73" s="3"/>
      <c r="V73" s="3"/>
      <c r="W73" s="3"/>
      <c r="X73" s="3"/>
      <c r="Y73" s="3"/>
      <c r="Z73" s="3"/>
      <c r="AA73" s="3"/>
    </row>
    <row r="74" ht="12.0" customHeight="1">
      <c r="A74" s="9" t="s">
        <v>177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3"/>
      <c r="N74" s="3"/>
      <c r="O74" s="3"/>
      <c r="P74" s="3"/>
      <c r="Q74" s="3"/>
      <c r="R74" s="51"/>
      <c r="S74" s="4"/>
      <c r="T74" s="3"/>
      <c r="U74" s="3"/>
      <c r="V74" s="3"/>
      <c r="W74" s="3"/>
      <c r="X74" s="3"/>
      <c r="Y74" s="3"/>
      <c r="Z74" s="3"/>
      <c r="AA74" s="3"/>
    </row>
    <row r="75" ht="12.0" customHeight="1">
      <c r="A75" s="51" t="s">
        <v>178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4"/>
      <c r="T75" s="3"/>
      <c r="U75" s="3"/>
      <c r="V75" s="3"/>
      <c r="W75" s="3"/>
      <c r="X75" s="3"/>
      <c r="Y75" s="3"/>
      <c r="Z75" s="3"/>
      <c r="AA75" s="3"/>
    </row>
    <row r="76" ht="12.0" customHeight="1">
      <c r="A76" s="52" t="s">
        <v>33</v>
      </c>
      <c r="B76" s="53" t="s">
        <v>179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4"/>
      <c r="T76" s="3"/>
      <c r="U76" s="3"/>
      <c r="V76" s="3"/>
      <c r="W76" s="3"/>
      <c r="X76" s="3"/>
      <c r="Y76" s="3"/>
      <c r="Z76" s="3"/>
      <c r="AA76" s="3"/>
    </row>
    <row r="77" ht="12.0" customHeight="1">
      <c r="A77" s="88" t="s">
        <v>152</v>
      </c>
      <c r="B77" s="53" t="s">
        <v>180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4"/>
      <c r="T77" s="3"/>
      <c r="U77" s="3"/>
      <c r="V77" s="3"/>
      <c r="W77" s="3"/>
      <c r="X77" s="3"/>
      <c r="Y77" s="3"/>
      <c r="Z77" s="3"/>
      <c r="AA77" s="3"/>
    </row>
    <row r="78" ht="12.0" customHeight="1">
      <c r="A78" s="5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4"/>
      <c r="T78" s="3"/>
      <c r="U78" s="3"/>
      <c r="V78" s="3"/>
      <c r="W78" s="3"/>
      <c r="X78" s="3"/>
      <c r="Y78" s="3"/>
      <c r="Z78" s="3"/>
      <c r="AA78" s="3"/>
    </row>
    <row r="79" ht="12.0" customHeight="1">
      <c r="A79" s="3"/>
      <c r="B79" s="3"/>
      <c r="C79" s="3"/>
      <c r="D79" s="3"/>
      <c r="E79" s="3"/>
      <c r="F79" s="3"/>
      <c r="G79" s="54" t="s">
        <v>39</v>
      </c>
      <c r="H79" s="55">
        <f>G21-'2012'!G21</f>
        <v>1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4"/>
      <c r="T79" s="3"/>
      <c r="U79" s="3"/>
      <c r="V79" s="3"/>
      <c r="W79" s="3"/>
      <c r="X79" s="3"/>
      <c r="Y79" s="3"/>
      <c r="Z79" s="3"/>
      <c r="AA79" s="3"/>
    </row>
    <row r="80" ht="12.0" customHeight="1">
      <c r="A80" s="3"/>
      <c r="B80" s="3"/>
      <c r="C80" s="3"/>
      <c r="D80" s="37"/>
      <c r="E80" s="3"/>
      <c r="F80" s="3"/>
      <c r="G80" s="54" t="s">
        <v>40</v>
      </c>
      <c r="H80" s="55">
        <f>G9-'2012'!G9</f>
        <v>-36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4"/>
      <c r="T80" s="3"/>
      <c r="U80" s="3"/>
      <c r="V80" s="3"/>
      <c r="W80" s="3"/>
      <c r="X80" s="3"/>
      <c r="Y80" s="3"/>
      <c r="Z80" s="3"/>
      <c r="AA80" s="3"/>
    </row>
    <row r="81" ht="12.0" customHeight="1">
      <c r="A81" s="3"/>
      <c r="B81" s="3"/>
      <c r="C81" s="3"/>
      <c r="D81" s="3"/>
      <c r="E81" s="3"/>
      <c r="F81" s="3"/>
      <c r="G81" s="56" t="s">
        <v>41</v>
      </c>
      <c r="H81" s="57">
        <f>H79-H80</f>
        <v>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4"/>
      <c r="T81" s="3"/>
      <c r="U81" s="3"/>
      <c r="V81" s="3"/>
      <c r="W81" s="3"/>
      <c r="X81" s="3"/>
      <c r="Y81" s="3"/>
      <c r="Z81" s="3"/>
      <c r="AA81" s="3"/>
    </row>
    <row r="82" ht="12.0" customHeight="1">
      <c r="A82" s="3"/>
      <c r="B82" s="3"/>
      <c r="C82" s="3"/>
      <c r="D82" s="3"/>
      <c r="E82" s="3"/>
      <c r="F82" s="3"/>
      <c r="G82" s="54" t="s">
        <v>42</v>
      </c>
      <c r="H82" s="55">
        <f>P21-'2012'!P21</f>
        <v>4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4"/>
      <c r="T82" s="3"/>
      <c r="U82" s="3"/>
      <c r="V82" s="3"/>
      <c r="W82" s="3"/>
      <c r="X82" s="3"/>
      <c r="Y82" s="3"/>
      <c r="Z82" s="3"/>
      <c r="AA82" s="3"/>
    </row>
    <row r="83" ht="12.0" customHeight="1">
      <c r="A83" s="3"/>
      <c r="B83" s="3"/>
      <c r="C83" s="3"/>
      <c r="D83" s="3"/>
      <c r="E83" s="3"/>
      <c r="F83" s="3"/>
      <c r="G83" s="54" t="s">
        <v>43</v>
      </c>
      <c r="H83" s="58">
        <f>P9-'2012'!P9</f>
        <v>10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4"/>
      <c r="T83" s="3"/>
      <c r="U83" s="3"/>
      <c r="V83" s="3"/>
      <c r="W83" s="3"/>
      <c r="X83" s="3"/>
      <c r="Y83" s="3"/>
      <c r="Z83" s="3"/>
      <c r="AA83" s="3"/>
    </row>
    <row r="84" ht="12.0" customHeight="1">
      <c r="A84" s="3"/>
      <c r="B84" s="3"/>
      <c r="C84" s="3"/>
      <c r="D84" s="3"/>
      <c r="E84" s="3"/>
      <c r="F84" s="3"/>
      <c r="G84" s="56" t="s">
        <v>44</v>
      </c>
      <c r="H84" s="59">
        <f>H82-H83</f>
        <v>-6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4"/>
      <c r="T84" s="3"/>
      <c r="U84" s="3"/>
      <c r="V84" s="3"/>
      <c r="W84" s="3"/>
      <c r="X84" s="3"/>
      <c r="Y84" s="3"/>
      <c r="Z84" s="3"/>
      <c r="AA84" s="3"/>
    </row>
    <row r="85" ht="12.0" customHeight="1">
      <c r="A85" s="3"/>
      <c r="B85" s="3"/>
      <c r="C85" s="3"/>
      <c r="D85" s="3"/>
      <c r="E85" s="3"/>
      <c r="F85" s="3"/>
      <c r="G85" s="54" t="s">
        <v>45</v>
      </c>
      <c r="H85" s="55">
        <f>G46-'2012'!G46</f>
        <v>20160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4"/>
      <c r="T85" s="3"/>
      <c r="U85" s="3"/>
      <c r="V85" s="3"/>
      <c r="W85" s="3"/>
      <c r="X85" s="3"/>
      <c r="Y85" s="3"/>
      <c r="Z85" s="3"/>
      <c r="AA85" s="3"/>
    </row>
    <row r="86" ht="12.0" customHeight="1">
      <c r="A86" s="3"/>
      <c r="B86" s="3"/>
      <c r="C86" s="3"/>
      <c r="D86" s="3"/>
      <c r="E86" s="3"/>
      <c r="F86" s="3"/>
      <c r="G86" s="54" t="s">
        <v>46</v>
      </c>
      <c r="H86" s="55">
        <f>G34-'2012'!G34</f>
        <v>72410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4"/>
      <c r="T86" s="3"/>
      <c r="U86" s="3"/>
      <c r="V86" s="3"/>
      <c r="W86" s="3"/>
      <c r="X86" s="3"/>
      <c r="Y86" s="3"/>
      <c r="Z86" s="3"/>
      <c r="AA86" s="3"/>
    </row>
    <row r="87" ht="12.0" customHeight="1">
      <c r="A87" s="3"/>
      <c r="B87" s="3"/>
      <c r="C87" s="3"/>
      <c r="D87" s="3"/>
      <c r="E87" s="3"/>
      <c r="F87" s="3"/>
      <c r="G87" s="56" t="s">
        <v>47</v>
      </c>
      <c r="H87" s="57">
        <f>H85-H86</f>
        <v>-52250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4"/>
      <c r="T87" s="3"/>
      <c r="U87" s="3"/>
      <c r="V87" s="3"/>
      <c r="W87" s="3"/>
      <c r="X87" s="3"/>
      <c r="Y87" s="3"/>
      <c r="Z87" s="3"/>
      <c r="AA87" s="3"/>
    </row>
    <row r="88" ht="12.0" customHeight="1">
      <c r="A88" s="3"/>
      <c r="B88" s="3"/>
      <c r="C88" s="3"/>
      <c r="D88" s="3"/>
      <c r="E88" s="3"/>
      <c r="F88" s="3"/>
      <c r="G88" s="54" t="s">
        <v>48</v>
      </c>
      <c r="H88" s="55">
        <f>P46-'2012'!P46</f>
        <v>-480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4"/>
      <c r="T88" s="3"/>
      <c r="U88" s="3"/>
      <c r="V88" s="3"/>
      <c r="W88" s="3"/>
      <c r="X88" s="3"/>
      <c r="Y88" s="3"/>
      <c r="Z88" s="3"/>
      <c r="AA88" s="3"/>
    </row>
    <row r="89" ht="12.0" customHeight="1">
      <c r="A89" s="3"/>
      <c r="B89" s="3"/>
      <c r="C89" s="3"/>
      <c r="D89" s="3"/>
      <c r="E89" s="3"/>
      <c r="F89" s="3"/>
      <c r="G89" s="54" t="s">
        <v>49</v>
      </c>
      <c r="H89" s="55">
        <f>P34-'2012'!P34</f>
        <v>-24275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4"/>
      <c r="T89" s="3"/>
      <c r="U89" s="3"/>
      <c r="V89" s="3"/>
      <c r="W89" s="3"/>
      <c r="X89" s="3"/>
      <c r="Y89" s="3"/>
      <c r="Z89" s="3"/>
      <c r="AA89" s="3"/>
    </row>
    <row r="90" ht="12.0" customHeight="1">
      <c r="A90" s="3"/>
      <c r="B90" s="3"/>
      <c r="C90" s="3"/>
      <c r="D90" s="3"/>
      <c r="E90" s="3"/>
      <c r="F90" s="3"/>
      <c r="G90" s="56" t="s">
        <v>50</v>
      </c>
      <c r="H90" s="57">
        <f>H88-H89</f>
        <v>23795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4"/>
      <c r="T90" s="3"/>
      <c r="U90" s="3"/>
      <c r="V90" s="3"/>
      <c r="W90" s="3"/>
      <c r="X90" s="3"/>
      <c r="Y90" s="3"/>
      <c r="Z90" s="3"/>
      <c r="AA90" s="3"/>
    </row>
    <row r="91" ht="12.0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4"/>
      <c r="T91" s="3"/>
      <c r="U91" s="3"/>
      <c r="V91" s="3"/>
      <c r="W91" s="3"/>
      <c r="X91" s="3"/>
      <c r="Y91" s="3"/>
      <c r="Z91" s="3"/>
      <c r="AA91" s="3"/>
    </row>
    <row r="92" ht="12.0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4"/>
      <c r="T92" s="3"/>
      <c r="U92" s="3"/>
      <c r="V92" s="3"/>
      <c r="W92" s="3"/>
      <c r="X92" s="3"/>
      <c r="Y92" s="3"/>
      <c r="Z92" s="3"/>
      <c r="AA92" s="3"/>
    </row>
    <row r="93" ht="12.0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4"/>
      <c r="T93" s="3"/>
      <c r="U93" s="3"/>
      <c r="V93" s="3"/>
      <c r="W93" s="3"/>
      <c r="X93" s="3"/>
      <c r="Y93" s="3"/>
      <c r="Z93" s="3"/>
      <c r="AA93" s="3"/>
    </row>
    <row r="94" ht="12.0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4"/>
      <c r="T94" s="3"/>
      <c r="U94" s="3"/>
      <c r="V94" s="3"/>
      <c r="W94" s="3"/>
      <c r="X94" s="3"/>
      <c r="Y94" s="3"/>
      <c r="Z94" s="3"/>
      <c r="AA94" s="3"/>
    </row>
    <row r="95" ht="12.0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4"/>
      <c r="T95" s="3"/>
      <c r="U95" s="3"/>
      <c r="V95" s="3"/>
      <c r="W95" s="3"/>
      <c r="X95" s="3"/>
      <c r="Y95" s="3"/>
      <c r="Z95" s="3"/>
      <c r="AA95" s="3"/>
    </row>
    <row r="96" ht="12.0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4"/>
      <c r="T96" s="3"/>
      <c r="U96" s="3"/>
      <c r="V96" s="3"/>
      <c r="W96" s="3"/>
      <c r="X96" s="3"/>
      <c r="Y96" s="3"/>
      <c r="Z96" s="3"/>
      <c r="AA96" s="3"/>
    </row>
    <row r="97" ht="12.0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4"/>
      <c r="T97" s="3"/>
      <c r="U97" s="3"/>
      <c r="V97" s="3"/>
      <c r="W97" s="3"/>
      <c r="X97" s="3"/>
      <c r="Y97" s="3"/>
      <c r="Z97" s="3"/>
      <c r="AA97" s="3"/>
    </row>
    <row r="98" ht="12.0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4"/>
      <c r="T98" s="3"/>
      <c r="U98" s="3"/>
      <c r="V98" s="3"/>
      <c r="W98" s="3"/>
      <c r="X98" s="3"/>
      <c r="Y98" s="3"/>
      <c r="Z98" s="3"/>
      <c r="AA98" s="3"/>
    </row>
    <row r="99" ht="12.0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4"/>
      <c r="T99" s="3"/>
      <c r="U99" s="3"/>
      <c r="V99" s="3"/>
      <c r="W99" s="3"/>
      <c r="X99" s="3"/>
      <c r="Y99" s="3"/>
      <c r="Z99" s="3"/>
      <c r="AA99" s="3"/>
    </row>
    <row r="100" ht="12.0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4"/>
      <c r="T100" s="3"/>
      <c r="U100" s="3"/>
      <c r="V100" s="3"/>
      <c r="W100" s="3"/>
      <c r="X100" s="3"/>
      <c r="Y100" s="3"/>
      <c r="Z100" s="3"/>
      <c r="AA100" s="3"/>
    </row>
    <row r="101" ht="12.0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4"/>
      <c r="T101" s="3"/>
      <c r="U101" s="3"/>
      <c r="V101" s="3"/>
      <c r="W101" s="3"/>
      <c r="X101" s="3"/>
      <c r="Y101" s="3"/>
      <c r="Z101" s="3"/>
      <c r="AA101" s="3"/>
    </row>
    <row r="102" ht="12.0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4"/>
      <c r="T102" s="3"/>
      <c r="U102" s="3"/>
      <c r="V102" s="3"/>
      <c r="W102" s="3"/>
      <c r="X102" s="3"/>
      <c r="Y102" s="3"/>
      <c r="Z102" s="3"/>
      <c r="AA102" s="3"/>
    </row>
    <row r="103" ht="12.0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4"/>
      <c r="T103" s="3"/>
      <c r="U103" s="3"/>
      <c r="V103" s="3"/>
      <c r="W103" s="3"/>
      <c r="X103" s="3"/>
      <c r="Y103" s="3"/>
      <c r="Z103" s="3"/>
      <c r="AA103" s="3"/>
    </row>
    <row r="104" ht="12.0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4"/>
      <c r="T104" s="3"/>
      <c r="U104" s="3"/>
      <c r="V104" s="3"/>
      <c r="W104" s="3"/>
      <c r="X104" s="3"/>
      <c r="Y104" s="3"/>
      <c r="Z104" s="3"/>
      <c r="AA104" s="3"/>
    </row>
    <row r="105" ht="12.0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4"/>
      <c r="T105" s="3"/>
      <c r="U105" s="3"/>
      <c r="V105" s="3"/>
      <c r="W105" s="3"/>
      <c r="X105" s="3"/>
      <c r="Y105" s="3"/>
      <c r="Z105" s="3"/>
      <c r="AA105" s="3"/>
    </row>
    <row r="106" ht="12.0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4"/>
      <c r="T106" s="3"/>
      <c r="U106" s="3"/>
      <c r="V106" s="3"/>
      <c r="W106" s="3"/>
      <c r="X106" s="3"/>
      <c r="Y106" s="3"/>
      <c r="Z106" s="3"/>
      <c r="AA106" s="3"/>
    </row>
    <row r="107" ht="12.0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4"/>
      <c r="T107" s="3"/>
      <c r="U107" s="3"/>
      <c r="V107" s="3"/>
      <c r="W107" s="3"/>
      <c r="X107" s="3"/>
      <c r="Y107" s="3"/>
      <c r="Z107" s="3"/>
      <c r="AA107" s="3"/>
    </row>
    <row r="108" ht="12.0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4"/>
      <c r="T108" s="3"/>
      <c r="U108" s="3"/>
      <c r="V108" s="3"/>
      <c r="W108" s="3"/>
      <c r="X108" s="3"/>
      <c r="Y108" s="3"/>
      <c r="Z108" s="3"/>
      <c r="AA108" s="3"/>
    </row>
    <row r="109" ht="12.0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4"/>
      <c r="T109" s="3"/>
      <c r="U109" s="3"/>
      <c r="V109" s="3"/>
      <c r="W109" s="3"/>
      <c r="X109" s="3"/>
      <c r="Y109" s="3"/>
      <c r="Z109" s="3"/>
      <c r="AA109" s="3"/>
    </row>
    <row r="110" ht="12.0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4"/>
      <c r="T110" s="3"/>
      <c r="U110" s="3"/>
      <c r="V110" s="3"/>
      <c r="W110" s="3"/>
      <c r="X110" s="3"/>
      <c r="Y110" s="3"/>
      <c r="Z110" s="3"/>
      <c r="AA110" s="3"/>
    </row>
    <row r="111" ht="12.0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4"/>
      <c r="T111" s="3"/>
      <c r="U111" s="3"/>
      <c r="V111" s="3"/>
      <c r="W111" s="3"/>
      <c r="X111" s="3"/>
      <c r="Y111" s="3"/>
      <c r="Z111" s="3"/>
      <c r="AA111" s="3"/>
    </row>
    <row r="112" ht="12.0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4"/>
      <c r="T112" s="3"/>
      <c r="U112" s="3"/>
      <c r="V112" s="3"/>
      <c r="W112" s="3"/>
      <c r="X112" s="3"/>
      <c r="Y112" s="3"/>
      <c r="Z112" s="3"/>
      <c r="AA112" s="3"/>
    </row>
    <row r="113" ht="12.0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4"/>
      <c r="T113" s="3"/>
      <c r="U113" s="3"/>
      <c r="V113" s="3"/>
      <c r="W113" s="3"/>
      <c r="X113" s="3"/>
      <c r="Y113" s="3"/>
      <c r="Z113" s="3"/>
      <c r="AA113" s="3"/>
    </row>
    <row r="114" ht="12.0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4"/>
      <c r="T114" s="3"/>
      <c r="U114" s="3"/>
      <c r="V114" s="3"/>
      <c r="W114" s="3"/>
      <c r="X114" s="3"/>
      <c r="Y114" s="3"/>
      <c r="Z114" s="3"/>
      <c r="AA114" s="3"/>
    </row>
    <row r="115" ht="12.0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4"/>
      <c r="T115" s="3"/>
      <c r="U115" s="3"/>
      <c r="V115" s="3"/>
      <c r="W115" s="3"/>
      <c r="X115" s="3"/>
      <c r="Y115" s="3"/>
      <c r="Z115" s="3"/>
      <c r="AA115" s="3"/>
    </row>
    <row r="116" ht="12.0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4"/>
      <c r="T116" s="3"/>
      <c r="U116" s="3"/>
      <c r="V116" s="3"/>
      <c r="W116" s="3"/>
      <c r="X116" s="3"/>
      <c r="Y116" s="3"/>
      <c r="Z116" s="3"/>
      <c r="AA116" s="3"/>
    </row>
    <row r="117" ht="12.0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4"/>
      <c r="T117" s="3"/>
      <c r="U117" s="3"/>
      <c r="V117" s="3"/>
      <c r="W117" s="3"/>
      <c r="X117" s="3"/>
      <c r="Y117" s="3"/>
      <c r="Z117" s="3"/>
      <c r="AA117" s="3"/>
    </row>
    <row r="118" ht="12.0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4"/>
      <c r="T118" s="3"/>
      <c r="U118" s="3"/>
      <c r="V118" s="3"/>
      <c r="W118" s="3"/>
      <c r="X118" s="3"/>
      <c r="Y118" s="3"/>
      <c r="Z118" s="3"/>
      <c r="AA118" s="3"/>
    </row>
    <row r="119" ht="12.0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4"/>
      <c r="T119" s="3"/>
      <c r="U119" s="3"/>
      <c r="V119" s="3"/>
      <c r="W119" s="3"/>
      <c r="X119" s="3"/>
      <c r="Y119" s="3"/>
      <c r="Z119" s="3"/>
      <c r="AA119" s="3"/>
    </row>
    <row r="120" ht="12.0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4"/>
      <c r="T120" s="3"/>
      <c r="U120" s="3"/>
      <c r="V120" s="3"/>
      <c r="W120" s="3"/>
      <c r="X120" s="3"/>
      <c r="Y120" s="3"/>
      <c r="Z120" s="3"/>
      <c r="AA120" s="3"/>
    </row>
    <row r="121" ht="12.0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4"/>
      <c r="T121" s="3"/>
      <c r="U121" s="3"/>
      <c r="V121" s="3"/>
      <c r="W121" s="3"/>
      <c r="X121" s="3"/>
      <c r="Y121" s="3"/>
      <c r="Z121" s="3"/>
      <c r="AA121" s="3"/>
    </row>
    <row r="122" ht="12.0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4"/>
      <c r="T122" s="3"/>
      <c r="U122" s="3"/>
      <c r="V122" s="3"/>
      <c r="W122" s="3"/>
      <c r="X122" s="3"/>
      <c r="Y122" s="3"/>
      <c r="Z122" s="3"/>
      <c r="AA122" s="3"/>
    </row>
    <row r="123" ht="12.0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4"/>
      <c r="T123" s="3"/>
      <c r="U123" s="3"/>
      <c r="V123" s="3"/>
      <c r="W123" s="3"/>
      <c r="X123" s="3"/>
      <c r="Y123" s="3"/>
      <c r="Z123" s="3"/>
      <c r="AA123" s="3"/>
    </row>
    <row r="124" ht="12.0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4"/>
      <c r="T124" s="3"/>
      <c r="U124" s="3"/>
      <c r="V124" s="3"/>
      <c r="W124" s="3"/>
      <c r="X124" s="3"/>
      <c r="Y124" s="3"/>
      <c r="Z124" s="3"/>
      <c r="AA124" s="3"/>
    </row>
    <row r="125" ht="12.0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4"/>
      <c r="T125" s="3"/>
      <c r="U125" s="3"/>
      <c r="V125" s="3"/>
      <c r="W125" s="3"/>
      <c r="X125" s="3"/>
      <c r="Y125" s="3"/>
      <c r="Z125" s="3"/>
      <c r="AA125" s="3"/>
    </row>
    <row r="126" ht="12.0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4"/>
      <c r="T126" s="3"/>
      <c r="U126" s="3"/>
      <c r="V126" s="3"/>
      <c r="W126" s="3"/>
      <c r="X126" s="3"/>
      <c r="Y126" s="3"/>
      <c r="Z126" s="3"/>
      <c r="AA126" s="3"/>
    </row>
    <row r="127" ht="12.0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4"/>
      <c r="T127" s="3"/>
      <c r="U127" s="3"/>
      <c r="V127" s="3"/>
      <c r="W127" s="3"/>
      <c r="X127" s="3"/>
      <c r="Y127" s="3"/>
      <c r="Z127" s="3"/>
      <c r="AA127" s="3"/>
    </row>
    <row r="128" ht="12.0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4"/>
      <c r="T128" s="3"/>
      <c r="U128" s="3"/>
      <c r="V128" s="3"/>
      <c r="W128" s="3"/>
      <c r="X128" s="3"/>
      <c r="Y128" s="3"/>
      <c r="Z128" s="3"/>
      <c r="AA128" s="3"/>
    </row>
    <row r="129" ht="12.0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4"/>
      <c r="T129" s="3"/>
      <c r="U129" s="3"/>
      <c r="V129" s="3"/>
      <c r="W129" s="3"/>
      <c r="X129" s="3"/>
      <c r="Y129" s="3"/>
      <c r="Z129" s="3"/>
      <c r="AA129" s="3"/>
    </row>
    <row r="130" ht="12.0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4"/>
      <c r="T130" s="3"/>
      <c r="U130" s="3"/>
      <c r="V130" s="3"/>
      <c r="W130" s="3"/>
      <c r="X130" s="3"/>
      <c r="Y130" s="3"/>
      <c r="Z130" s="3"/>
      <c r="AA130" s="3"/>
    </row>
    <row r="131" ht="12.0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4"/>
      <c r="T131" s="3"/>
      <c r="U131" s="3"/>
      <c r="V131" s="3"/>
      <c r="W131" s="3"/>
      <c r="X131" s="3"/>
      <c r="Y131" s="3"/>
      <c r="Z131" s="3"/>
      <c r="AA131" s="3"/>
    </row>
    <row r="132" ht="12.0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4"/>
      <c r="T132" s="3"/>
      <c r="U132" s="3"/>
      <c r="V132" s="3"/>
      <c r="W132" s="3"/>
      <c r="X132" s="3"/>
      <c r="Y132" s="3"/>
      <c r="Z132" s="3"/>
      <c r="AA132" s="3"/>
    </row>
    <row r="133" ht="12.0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4"/>
      <c r="T133" s="3"/>
      <c r="U133" s="3"/>
      <c r="V133" s="3"/>
      <c r="W133" s="3"/>
      <c r="X133" s="3"/>
      <c r="Y133" s="3"/>
      <c r="Z133" s="3"/>
      <c r="AA133" s="3"/>
    </row>
    <row r="134" ht="12.0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4"/>
      <c r="T134" s="3"/>
      <c r="U134" s="3"/>
      <c r="V134" s="3"/>
      <c r="W134" s="3"/>
      <c r="X134" s="3"/>
      <c r="Y134" s="3"/>
      <c r="Z134" s="3"/>
      <c r="AA134" s="3"/>
    </row>
    <row r="135" ht="12.0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4"/>
      <c r="T135" s="3"/>
      <c r="U135" s="3"/>
      <c r="V135" s="3"/>
      <c r="W135" s="3"/>
      <c r="X135" s="3"/>
      <c r="Y135" s="3"/>
      <c r="Z135" s="3"/>
      <c r="AA135" s="3"/>
    </row>
    <row r="136" ht="12.0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4"/>
      <c r="T136" s="3"/>
      <c r="U136" s="3"/>
      <c r="V136" s="3"/>
      <c r="W136" s="3"/>
      <c r="X136" s="3"/>
      <c r="Y136" s="3"/>
      <c r="Z136" s="3"/>
      <c r="AA136" s="3"/>
    </row>
    <row r="137" ht="12.0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4"/>
      <c r="T137" s="3"/>
      <c r="U137" s="3"/>
      <c r="V137" s="3"/>
      <c r="W137" s="3"/>
      <c r="X137" s="3"/>
      <c r="Y137" s="3"/>
      <c r="Z137" s="3"/>
      <c r="AA137" s="3"/>
    </row>
    <row r="138" ht="12.0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4"/>
      <c r="T138" s="3"/>
      <c r="U138" s="3"/>
      <c r="V138" s="3"/>
      <c r="W138" s="3"/>
      <c r="X138" s="3"/>
      <c r="Y138" s="3"/>
      <c r="Z138" s="3"/>
      <c r="AA138" s="3"/>
    </row>
    <row r="139" ht="12.0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4"/>
      <c r="T139" s="3"/>
      <c r="U139" s="3"/>
      <c r="V139" s="3"/>
      <c r="W139" s="3"/>
      <c r="X139" s="3"/>
      <c r="Y139" s="3"/>
      <c r="Z139" s="3"/>
      <c r="AA139" s="3"/>
    </row>
    <row r="140" ht="12.0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4"/>
      <c r="T140" s="3"/>
      <c r="U140" s="3"/>
      <c r="V140" s="3"/>
      <c r="W140" s="3"/>
      <c r="X140" s="3"/>
      <c r="Y140" s="3"/>
      <c r="Z140" s="3"/>
      <c r="AA140" s="3"/>
    </row>
    <row r="141" ht="12.0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4"/>
      <c r="T141" s="3"/>
      <c r="U141" s="3"/>
      <c r="V141" s="3"/>
      <c r="W141" s="3"/>
      <c r="X141" s="3"/>
      <c r="Y141" s="3"/>
      <c r="Z141" s="3"/>
      <c r="AA141" s="3"/>
    </row>
    <row r="142" ht="12.0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4"/>
      <c r="T142" s="3"/>
      <c r="U142" s="3"/>
      <c r="V142" s="3"/>
      <c r="W142" s="3"/>
      <c r="X142" s="3"/>
      <c r="Y142" s="3"/>
      <c r="Z142" s="3"/>
      <c r="AA142" s="3"/>
    </row>
    <row r="143" ht="12.0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4"/>
      <c r="T143" s="3"/>
      <c r="U143" s="3"/>
      <c r="V143" s="3"/>
      <c r="W143" s="3"/>
      <c r="X143" s="3"/>
      <c r="Y143" s="3"/>
      <c r="Z143" s="3"/>
      <c r="AA143" s="3"/>
    </row>
    <row r="144" ht="12.0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4"/>
      <c r="T144" s="3"/>
      <c r="U144" s="3"/>
      <c r="V144" s="3"/>
      <c r="W144" s="3"/>
      <c r="X144" s="3"/>
      <c r="Y144" s="3"/>
      <c r="Z144" s="3"/>
      <c r="AA144" s="3"/>
    </row>
    <row r="145" ht="12.0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4"/>
      <c r="T145" s="3"/>
      <c r="U145" s="3"/>
      <c r="V145" s="3"/>
      <c r="W145" s="3"/>
      <c r="X145" s="3"/>
      <c r="Y145" s="3"/>
      <c r="Z145" s="3"/>
      <c r="AA145" s="3"/>
    </row>
    <row r="146" ht="12.0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4"/>
      <c r="T146" s="3"/>
      <c r="U146" s="3"/>
      <c r="V146" s="3"/>
      <c r="W146" s="3"/>
      <c r="X146" s="3"/>
      <c r="Y146" s="3"/>
      <c r="Z146" s="3"/>
      <c r="AA146" s="3"/>
    </row>
    <row r="147" ht="12.0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4"/>
      <c r="T147" s="3"/>
      <c r="U147" s="3"/>
      <c r="V147" s="3"/>
      <c r="W147" s="3"/>
      <c r="X147" s="3"/>
      <c r="Y147" s="3"/>
      <c r="Z147" s="3"/>
      <c r="AA147" s="3"/>
    </row>
    <row r="148" ht="12.0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4"/>
      <c r="T148" s="3"/>
      <c r="U148" s="3"/>
      <c r="V148" s="3"/>
      <c r="W148" s="3"/>
      <c r="X148" s="3"/>
      <c r="Y148" s="3"/>
      <c r="Z148" s="3"/>
      <c r="AA148" s="3"/>
    </row>
    <row r="149" ht="12.0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4"/>
      <c r="T149" s="3"/>
      <c r="U149" s="3"/>
      <c r="V149" s="3"/>
      <c r="W149" s="3"/>
      <c r="X149" s="3"/>
      <c r="Y149" s="3"/>
      <c r="Z149" s="3"/>
      <c r="AA149" s="3"/>
    </row>
    <row r="150" ht="12.0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4"/>
      <c r="T150" s="3"/>
      <c r="U150" s="3"/>
      <c r="V150" s="3"/>
      <c r="W150" s="3"/>
      <c r="X150" s="3"/>
      <c r="Y150" s="3"/>
      <c r="Z150" s="3"/>
      <c r="AA150" s="3"/>
    </row>
    <row r="151" ht="12.0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4"/>
      <c r="T151" s="3"/>
      <c r="U151" s="3"/>
      <c r="V151" s="3"/>
      <c r="W151" s="3"/>
      <c r="X151" s="3"/>
      <c r="Y151" s="3"/>
      <c r="Z151" s="3"/>
      <c r="AA151" s="3"/>
    </row>
    <row r="152" ht="12.0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4"/>
      <c r="T152" s="3"/>
      <c r="U152" s="3"/>
      <c r="V152" s="3"/>
      <c r="W152" s="3"/>
      <c r="X152" s="3"/>
      <c r="Y152" s="3"/>
      <c r="Z152" s="3"/>
      <c r="AA152" s="3"/>
    </row>
    <row r="153" ht="12.0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4"/>
      <c r="T153" s="3"/>
      <c r="U153" s="3"/>
      <c r="V153" s="3"/>
      <c r="W153" s="3"/>
      <c r="X153" s="3"/>
      <c r="Y153" s="3"/>
      <c r="Z153" s="3"/>
      <c r="AA153" s="3"/>
    </row>
    <row r="154" ht="12.0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4"/>
      <c r="T154" s="3"/>
      <c r="U154" s="3"/>
      <c r="V154" s="3"/>
      <c r="W154" s="3"/>
      <c r="X154" s="3"/>
      <c r="Y154" s="3"/>
      <c r="Z154" s="3"/>
      <c r="AA154" s="3"/>
    </row>
    <row r="155" ht="12.0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4"/>
      <c r="T155" s="3"/>
      <c r="U155" s="3"/>
      <c r="V155" s="3"/>
      <c r="W155" s="3"/>
      <c r="X155" s="3"/>
      <c r="Y155" s="3"/>
      <c r="Z155" s="3"/>
      <c r="AA155" s="3"/>
    </row>
    <row r="156" ht="12.0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4"/>
      <c r="T156" s="3"/>
      <c r="U156" s="3"/>
      <c r="V156" s="3"/>
      <c r="W156" s="3"/>
      <c r="X156" s="3"/>
      <c r="Y156" s="3"/>
      <c r="Z156" s="3"/>
      <c r="AA156" s="3"/>
    </row>
    <row r="157" ht="12.0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4"/>
      <c r="T157" s="3"/>
      <c r="U157" s="3"/>
      <c r="V157" s="3"/>
      <c r="W157" s="3"/>
      <c r="X157" s="3"/>
      <c r="Y157" s="3"/>
      <c r="Z157" s="3"/>
      <c r="AA157" s="3"/>
    </row>
    <row r="158" ht="12.0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4"/>
      <c r="T158" s="3"/>
      <c r="U158" s="3"/>
      <c r="V158" s="3"/>
      <c r="W158" s="3"/>
      <c r="X158" s="3"/>
      <c r="Y158" s="3"/>
      <c r="Z158" s="3"/>
      <c r="AA158" s="3"/>
    </row>
    <row r="159" ht="12.0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4"/>
      <c r="T159" s="3"/>
      <c r="U159" s="3"/>
      <c r="V159" s="3"/>
      <c r="W159" s="3"/>
      <c r="X159" s="3"/>
      <c r="Y159" s="3"/>
      <c r="Z159" s="3"/>
      <c r="AA159" s="3"/>
    </row>
    <row r="160" ht="12.0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4"/>
      <c r="T160" s="3"/>
      <c r="U160" s="3"/>
      <c r="V160" s="3"/>
      <c r="W160" s="3"/>
      <c r="X160" s="3"/>
      <c r="Y160" s="3"/>
      <c r="Z160" s="3"/>
      <c r="AA160" s="3"/>
    </row>
    <row r="161" ht="12.0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4"/>
      <c r="T161" s="3"/>
      <c r="U161" s="3"/>
      <c r="V161" s="3"/>
      <c r="W161" s="3"/>
      <c r="X161" s="3"/>
      <c r="Y161" s="3"/>
      <c r="Z161" s="3"/>
      <c r="AA161" s="3"/>
    </row>
    <row r="162" ht="12.0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4"/>
      <c r="T162" s="3"/>
      <c r="U162" s="3"/>
      <c r="V162" s="3"/>
      <c r="W162" s="3"/>
      <c r="X162" s="3"/>
      <c r="Y162" s="3"/>
      <c r="Z162" s="3"/>
      <c r="AA162" s="3"/>
    </row>
    <row r="163" ht="12.0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4"/>
      <c r="T163" s="3"/>
      <c r="U163" s="3"/>
      <c r="V163" s="3"/>
      <c r="W163" s="3"/>
      <c r="X163" s="3"/>
      <c r="Y163" s="3"/>
      <c r="Z163" s="3"/>
      <c r="AA163" s="3"/>
    </row>
    <row r="164" ht="12.0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4"/>
      <c r="T164" s="3"/>
      <c r="U164" s="3"/>
      <c r="V164" s="3"/>
      <c r="W164" s="3"/>
      <c r="X164" s="3"/>
      <c r="Y164" s="3"/>
      <c r="Z164" s="3"/>
      <c r="AA164" s="3"/>
    </row>
    <row r="165" ht="12.0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4"/>
      <c r="T165" s="3"/>
      <c r="U165" s="3"/>
      <c r="V165" s="3"/>
      <c r="W165" s="3"/>
      <c r="X165" s="3"/>
      <c r="Y165" s="3"/>
      <c r="Z165" s="3"/>
      <c r="AA165" s="3"/>
    </row>
    <row r="166" ht="12.0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4"/>
      <c r="T166" s="3"/>
      <c r="U166" s="3"/>
      <c r="V166" s="3"/>
      <c r="W166" s="3"/>
      <c r="X166" s="3"/>
      <c r="Y166" s="3"/>
      <c r="Z166" s="3"/>
      <c r="AA166" s="3"/>
    </row>
    <row r="167" ht="12.0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4"/>
      <c r="T167" s="3"/>
      <c r="U167" s="3"/>
      <c r="V167" s="3"/>
      <c r="W167" s="3"/>
      <c r="X167" s="3"/>
      <c r="Y167" s="3"/>
      <c r="Z167" s="3"/>
      <c r="AA167" s="3"/>
    </row>
    <row r="168" ht="12.0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4"/>
      <c r="T168" s="3"/>
      <c r="U168" s="3"/>
      <c r="V168" s="3"/>
      <c r="W168" s="3"/>
      <c r="X168" s="3"/>
      <c r="Y168" s="3"/>
      <c r="Z168" s="3"/>
      <c r="AA168" s="3"/>
    </row>
    <row r="169" ht="12.0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4"/>
      <c r="T169" s="3"/>
      <c r="U169" s="3"/>
      <c r="V169" s="3"/>
      <c r="W169" s="3"/>
      <c r="X169" s="3"/>
      <c r="Y169" s="3"/>
      <c r="Z169" s="3"/>
      <c r="AA169" s="3"/>
    </row>
    <row r="170" ht="12.0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4"/>
      <c r="T170" s="3"/>
      <c r="U170" s="3"/>
      <c r="V170" s="3"/>
      <c r="W170" s="3"/>
      <c r="X170" s="3"/>
      <c r="Y170" s="3"/>
      <c r="Z170" s="3"/>
      <c r="AA170" s="3"/>
    </row>
    <row r="171" ht="12.0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4"/>
      <c r="T171" s="3"/>
      <c r="U171" s="3"/>
      <c r="V171" s="3"/>
      <c r="W171" s="3"/>
      <c r="X171" s="3"/>
      <c r="Y171" s="3"/>
      <c r="Z171" s="3"/>
      <c r="AA171" s="3"/>
    </row>
    <row r="172" ht="12.0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4"/>
      <c r="T172" s="3"/>
      <c r="U172" s="3"/>
      <c r="V172" s="3"/>
      <c r="W172" s="3"/>
      <c r="X172" s="3"/>
      <c r="Y172" s="3"/>
      <c r="Z172" s="3"/>
      <c r="AA172" s="3"/>
    </row>
    <row r="173" ht="12.0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4"/>
      <c r="T173" s="3"/>
      <c r="U173" s="3"/>
      <c r="V173" s="3"/>
      <c r="W173" s="3"/>
      <c r="X173" s="3"/>
      <c r="Y173" s="3"/>
      <c r="Z173" s="3"/>
      <c r="AA173" s="3"/>
    </row>
    <row r="174" ht="12.0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4"/>
      <c r="T174" s="3"/>
      <c r="U174" s="3"/>
      <c r="V174" s="3"/>
      <c r="W174" s="3"/>
      <c r="X174" s="3"/>
      <c r="Y174" s="3"/>
      <c r="Z174" s="3"/>
      <c r="AA174" s="3"/>
    </row>
    <row r="175" ht="12.0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4"/>
      <c r="T175" s="3"/>
      <c r="U175" s="3"/>
      <c r="V175" s="3"/>
      <c r="W175" s="3"/>
      <c r="X175" s="3"/>
      <c r="Y175" s="3"/>
      <c r="Z175" s="3"/>
      <c r="AA175" s="3"/>
    </row>
    <row r="176" ht="12.0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4"/>
      <c r="T176" s="3"/>
      <c r="U176" s="3"/>
      <c r="V176" s="3"/>
      <c r="W176" s="3"/>
      <c r="X176" s="3"/>
      <c r="Y176" s="3"/>
      <c r="Z176" s="3"/>
      <c r="AA176" s="3"/>
    </row>
    <row r="177" ht="12.0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4"/>
      <c r="T177" s="3"/>
      <c r="U177" s="3"/>
      <c r="V177" s="3"/>
      <c r="W177" s="3"/>
      <c r="X177" s="3"/>
      <c r="Y177" s="3"/>
      <c r="Z177" s="3"/>
      <c r="AA177" s="3"/>
    </row>
    <row r="178" ht="12.0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4"/>
      <c r="T178" s="3"/>
      <c r="U178" s="3"/>
      <c r="V178" s="3"/>
      <c r="W178" s="3"/>
      <c r="X178" s="3"/>
      <c r="Y178" s="3"/>
      <c r="Z178" s="3"/>
      <c r="AA178" s="3"/>
    </row>
    <row r="179" ht="12.0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4"/>
      <c r="T179" s="3"/>
      <c r="U179" s="3"/>
      <c r="V179" s="3"/>
      <c r="W179" s="3"/>
      <c r="X179" s="3"/>
      <c r="Y179" s="3"/>
      <c r="Z179" s="3"/>
      <c r="AA179" s="3"/>
    </row>
    <row r="180" ht="12.0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4"/>
      <c r="T180" s="3"/>
      <c r="U180" s="3"/>
      <c r="V180" s="3"/>
      <c r="W180" s="3"/>
      <c r="X180" s="3"/>
      <c r="Y180" s="3"/>
      <c r="Z180" s="3"/>
      <c r="AA180" s="3"/>
    </row>
    <row r="181" ht="12.0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4"/>
      <c r="T181" s="3"/>
      <c r="U181" s="3"/>
      <c r="V181" s="3"/>
      <c r="W181" s="3"/>
      <c r="X181" s="3"/>
      <c r="Y181" s="3"/>
      <c r="Z181" s="3"/>
      <c r="AA181" s="3"/>
    </row>
    <row r="182" ht="12.0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4"/>
      <c r="T182" s="3"/>
      <c r="U182" s="3"/>
      <c r="V182" s="3"/>
      <c r="W182" s="3"/>
      <c r="X182" s="3"/>
      <c r="Y182" s="3"/>
      <c r="Z182" s="3"/>
      <c r="AA182" s="3"/>
    </row>
    <row r="183" ht="12.0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4"/>
      <c r="T183" s="3"/>
      <c r="U183" s="3"/>
      <c r="V183" s="3"/>
      <c r="W183" s="3"/>
      <c r="X183" s="3"/>
      <c r="Y183" s="3"/>
      <c r="Z183" s="3"/>
      <c r="AA183" s="3"/>
    </row>
    <row r="184" ht="12.0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4"/>
      <c r="T184" s="3"/>
      <c r="U184" s="3"/>
      <c r="V184" s="3"/>
      <c r="W184" s="3"/>
      <c r="X184" s="3"/>
      <c r="Y184" s="3"/>
      <c r="Z184" s="3"/>
      <c r="AA184" s="3"/>
    </row>
    <row r="185" ht="12.0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4"/>
      <c r="T185" s="3"/>
      <c r="U185" s="3"/>
      <c r="V185" s="3"/>
      <c r="W185" s="3"/>
      <c r="X185" s="3"/>
      <c r="Y185" s="3"/>
      <c r="Z185" s="3"/>
      <c r="AA185" s="3"/>
    </row>
    <row r="186" ht="12.0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4"/>
      <c r="T186" s="3"/>
      <c r="U186" s="3"/>
      <c r="V186" s="3"/>
      <c r="W186" s="3"/>
      <c r="X186" s="3"/>
      <c r="Y186" s="3"/>
      <c r="Z186" s="3"/>
      <c r="AA186" s="3"/>
    </row>
    <row r="187" ht="12.0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4"/>
      <c r="T187" s="3"/>
      <c r="U187" s="3"/>
      <c r="V187" s="3"/>
      <c r="W187" s="3"/>
      <c r="X187" s="3"/>
      <c r="Y187" s="3"/>
      <c r="Z187" s="3"/>
      <c r="AA187" s="3"/>
    </row>
    <row r="188" ht="12.0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4"/>
      <c r="T188" s="3"/>
      <c r="U188" s="3"/>
      <c r="V188" s="3"/>
      <c r="W188" s="3"/>
      <c r="X188" s="3"/>
      <c r="Y188" s="3"/>
      <c r="Z188" s="3"/>
      <c r="AA188" s="3"/>
    </row>
    <row r="189" ht="12.0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4"/>
      <c r="T189" s="3"/>
      <c r="U189" s="3"/>
      <c r="V189" s="3"/>
      <c r="W189" s="3"/>
      <c r="X189" s="3"/>
      <c r="Y189" s="3"/>
      <c r="Z189" s="3"/>
      <c r="AA189" s="3"/>
    </row>
    <row r="190" ht="12.0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4"/>
      <c r="T190" s="3"/>
      <c r="U190" s="3"/>
      <c r="V190" s="3"/>
      <c r="W190" s="3"/>
      <c r="X190" s="3"/>
      <c r="Y190" s="3"/>
      <c r="Z190" s="3"/>
      <c r="AA190" s="3"/>
    </row>
    <row r="191" ht="12.0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4"/>
      <c r="T191" s="3"/>
      <c r="U191" s="3"/>
      <c r="V191" s="3"/>
      <c r="W191" s="3"/>
      <c r="X191" s="3"/>
      <c r="Y191" s="3"/>
      <c r="Z191" s="3"/>
      <c r="AA191" s="3"/>
    </row>
    <row r="192" ht="12.0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4"/>
      <c r="T192" s="3"/>
      <c r="U192" s="3"/>
      <c r="V192" s="3"/>
      <c r="W192" s="3"/>
      <c r="X192" s="3"/>
      <c r="Y192" s="3"/>
      <c r="Z192" s="3"/>
      <c r="AA192" s="3"/>
    </row>
    <row r="193" ht="12.0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4"/>
      <c r="T193" s="3"/>
      <c r="U193" s="3"/>
      <c r="V193" s="3"/>
      <c r="W193" s="3"/>
      <c r="X193" s="3"/>
      <c r="Y193" s="3"/>
      <c r="Z193" s="3"/>
      <c r="AA193" s="3"/>
    </row>
    <row r="194" ht="12.0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4"/>
      <c r="T194" s="3"/>
      <c r="U194" s="3"/>
      <c r="V194" s="3"/>
      <c r="W194" s="3"/>
      <c r="X194" s="3"/>
      <c r="Y194" s="3"/>
      <c r="Z194" s="3"/>
      <c r="AA194" s="3"/>
    </row>
    <row r="195" ht="12.0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4"/>
      <c r="T195" s="3"/>
      <c r="U195" s="3"/>
      <c r="V195" s="3"/>
      <c r="W195" s="3"/>
      <c r="X195" s="3"/>
      <c r="Y195" s="3"/>
      <c r="Z195" s="3"/>
      <c r="AA195" s="3"/>
    </row>
    <row r="196" ht="12.0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4"/>
      <c r="T196" s="3"/>
      <c r="U196" s="3"/>
      <c r="V196" s="3"/>
      <c r="W196" s="3"/>
      <c r="X196" s="3"/>
      <c r="Y196" s="3"/>
      <c r="Z196" s="3"/>
      <c r="AA196" s="3"/>
    </row>
    <row r="197" ht="12.0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4"/>
      <c r="T197" s="3"/>
      <c r="U197" s="3"/>
      <c r="V197" s="3"/>
      <c r="W197" s="3"/>
      <c r="X197" s="3"/>
      <c r="Y197" s="3"/>
      <c r="Z197" s="3"/>
      <c r="AA197" s="3"/>
    </row>
    <row r="198" ht="12.0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4"/>
      <c r="T198" s="3"/>
      <c r="U198" s="3"/>
      <c r="V198" s="3"/>
      <c r="W198" s="3"/>
      <c r="X198" s="3"/>
      <c r="Y198" s="3"/>
      <c r="Z198" s="3"/>
      <c r="AA198" s="3"/>
    </row>
    <row r="199" ht="12.0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4"/>
      <c r="T199" s="3"/>
      <c r="U199" s="3"/>
      <c r="V199" s="3"/>
      <c r="W199" s="3"/>
      <c r="X199" s="3"/>
      <c r="Y199" s="3"/>
      <c r="Z199" s="3"/>
      <c r="AA199" s="3"/>
    </row>
    <row r="200" ht="12.0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4"/>
      <c r="T200" s="3"/>
      <c r="U200" s="3"/>
      <c r="V200" s="3"/>
      <c r="W200" s="3"/>
      <c r="X200" s="3"/>
      <c r="Y200" s="3"/>
      <c r="Z200" s="3"/>
      <c r="AA200" s="3"/>
    </row>
    <row r="201" ht="12.0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4"/>
      <c r="T201" s="3"/>
      <c r="U201" s="3"/>
      <c r="V201" s="3"/>
      <c r="W201" s="3"/>
      <c r="X201" s="3"/>
      <c r="Y201" s="3"/>
      <c r="Z201" s="3"/>
      <c r="AA201" s="3"/>
    </row>
    <row r="202" ht="12.0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4"/>
      <c r="T202" s="3"/>
      <c r="U202" s="3"/>
      <c r="V202" s="3"/>
      <c r="W202" s="3"/>
      <c r="X202" s="3"/>
      <c r="Y202" s="3"/>
      <c r="Z202" s="3"/>
      <c r="AA202" s="3"/>
    </row>
    <row r="203" ht="12.0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4"/>
      <c r="T203" s="3"/>
      <c r="U203" s="3"/>
      <c r="V203" s="3"/>
      <c r="W203" s="3"/>
      <c r="X203" s="3"/>
      <c r="Y203" s="3"/>
      <c r="Z203" s="3"/>
      <c r="AA203" s="3"/>
    </row>
    <row r="204" ht="12.0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4"/>
      <c r="T204" s="3"/>
      <c r="U204" s="3"/>
      <c r="V204" s="3"/>
      <c r="W204" s="3"/>
      <c r="X204" s="3"/>
      <c r="Y204" s="3"/>
      <c r="Z204" s="3"/>
      <c r="AA204" s="3"/>
    </row>
    <row r="205" ht="12.0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4"/>
      <c r="T205" s="3"/>
      <c r="U205" s="3"/>
      <c r="V205" s="3"/>
      <c r="W205" s="3"/>
      <c r="X205" s="3"/>
      <c r="Y205" s="3"/>
      <c r="Z205" s="3"/>
      <c r="AA205" s="3"/>
    </row>
    <row r="206" ht="12.0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4"/>
      <c r="T206" s="3"/>
      <c r="U206" s="3"/>
      <c r="V206" s="3"/>
      <c r="W206" s="3"/>
      <c r="X206" s="3"/>
      <c r="Y206" s="3"/>
      <c r="Z206" s="3"/>
      <c r="AA206" s="3"/>
    </row>
    <row r="207" ht="12.0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4"/>
      <c r="T207" s="3"/>
      <c r="U207" s="3"/>
      <c r="V207" s="3"/>
      <c r="W207" s="3"/>
      <c r="X207" s="3"/>
      <c r="Y207" s="3"/>
      <c r="Z207" s="3"/>
      <c r="AA207" s="3"/>
    </row>
    <row r="208" ht="12.0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4"/>
      <c r="T208" s="3"/>
      <c r="U208" s="3"/>
      <c r="V208" s="3"/>
      <c r="W208" s="3"/>
      <c r="X208" s="3"/>
      <c r="Y208" s="3"/>
      <c r="Z208" s="3"/>
      <c r="AA208" s="3"/>
    </row>
    <row r="209" ht="12.0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4"/>
      <c r="T209" s="3"/>
      <c r="U209" s="3"/>
      <c r="V209" s="3"/>
      <c r="W209" s="3"/>
      <c r="X209" s="3"/>
      <c r="Y209" s="3"/>
      <c r="Z209" s="3"/>
      <c r="AA209" s="3"/>
    </row>
    <row r="210" ht="12.0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4"/>
      <c r="T210" s="3"/>
      <c r="U210" s="3"/>
      <c r="V210" s="3"/>
      <c r="W210" s="3"/>
      <c r="X210" s="3"/>
      <c r="Y210" s="3"/>
      <c r="Z210" s="3"/>
      <c r="AA210" s="3"/>
    </row>
    <row r="211" ht="12.0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4"/>
      <c r="T211" s="3"/>
      <c r="U211" s="3"/>
      <c r="V211" s="3"/>
      <c r="W211" s="3"/>
      <c r="X211" s="3"/>
      <c r="Y211" s="3"/>
      <c r="Z211" s="3"/>
      <c r="AA211" s="3"/>
    </row>
    <row r="212" ht="12.0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4"/>
      <c r="T212" s="3"/>
      <c r="U212" s="3"/>
      <c r="V212" s="3"/>
      <c r="W212" s="3"/>
      <c r="X212" s="3"/>
      <c r="Y212" s="3"/>
      <c r="Z212" s="3"/>
      <c r="AA212" s="3"/>
    </row>
    <row r="213" ht="12.0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4"/>
      <c r="T213" s="3"/>
      <c r="U213" s="3"/>
      <c r="V213" s="3"/>
      <c r="W213" s="3"/>
      <c r="X213" s="3"/>
      <c r="Y213" s="3"/>
      <c r="Z213" s="3"/>
      <c r="AA213" s="3"/>
    </row>
    <row r="214" ht="12.0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4"/>
      <c r="T214" s="3"/>
      <c r="U214" s="3"/>
      <c r="V214" s="3"/>
      <c r="W214" s="3"/>
      <c r="X214" s="3"/>
      <c r="Y214" s="3"/>
      <c r="Z214" s="3"/>
      <c r="AA214" s="3"/>
    </row>
    <row r="215" ht="12.0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4"/>
      <c r="T215" s="3"/>
      <c r="U215" s="3"/>
      <c r="V215" s="3"/>
      <c r="W215" s="3"/>
      <c r="X215" s="3"/>
      <c r="Y215" s="3"/>
      <c r="Z215" s="3"/>
      <c r="AA215" s="3"/>
    </row>
    <row r="216" ht="12.0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4"/>
      <c r="T216" s="3"/>
      <c r="U216" s="3"/>
      <c r="V216" s="3"/>
      <c r="W216" s="3"/>
      <c r="X216" s="3"/>
      <c r="Y216" s="3"/>
      <c r="Z216" s="3"/>
      <c r="AA216" s="3"/>
    </row>
    <row r="217" ht="12.0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4"/>
      <c r="T217" s="3"/>
      <c r="U217" s="3"/>
      <c r="V217" s="3"/>
      <c r="W217" s="3"/>
      <c r="X217" s="3"/>
      <c r="Y217" s="3"/>
      <c r="Z217" s="3"/>
      <c r="AA217" s="3"/>
    </row>
    <row r="218" ht="12.0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4"/>
      <c r="T218" s="3"/>
      <c r="U218" s="3"/>
      <c r="V218" s="3"/>
      <c r="W218" s="3"/>
      <c r="X218" s="3"/>
      <c r="Y218" s="3"/>
      <c r="Z218" s="3"/>
      <c r="AA218" s="3"/>
    </row>
    <row r="219" ht="12.0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4"/>
      <c r="T219" s="3"/>
      <c r="U219" s="3"/>
      <c r="V219" s="3"/>
      <c r="W219" s="3"/>
      <c r="X219" s="3"/>
      <c r="Y219" s="3"/>
      <c r="Z219" s="3"/>
      <c r="AA219" s="3"/>
    </row>
    <row r="220" ht="12.0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4"/>
      <c r="T220" s="3"/>
      <c r="U220" s="3"/>
      <c r="V220" s="3"/>
      <c r="W220" s="3"/>
      <c r="X220" s="3"/>
      <c r="Y220" s="3"/>
      <c r="Z220" s="3"/>
      <c r="AA220" s="3"/>
    </row>
    <row r="221" ht="12.0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4"/>
      <c r="T221" s="3"/>
      <c r="U221" s="3"/>
      <c r="V221" s="3"/>
      <c r="W221" s="3"/>
      <c r="X221" s="3"/>
      <c r="Y221" s="3"/>
      <c r="Z221" s="3"/>
      <c r="AA221" s="3"/>
    </row>
    <row r="222" ht="12.0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4"/>
      <c r="T222" s="3"/>
      <c r="U222" s="3"/>
      <c r="V222" s="3"/>
      <c r="W222" s="3"/>
      <c r="X222" s="3"/>
      <c r="Y222" s="3"/>
      <c r="Z222" s="3"/>
      <c r="AA222" s="3"/>
    </row>
    <row r="223" ht="12.0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4"/>
      <c r="T223" s="3"/>
      <c r="U223" s="3"/>
      <c r="V223" s="3"/>
      <c r="W223" s="3"/>
      <c r="X223" s="3"/>
      <c r="Y223" s="3"/>
      <c r="Z223" s="3"/>
      <c r="AA223" s="3"/>
    </row>
    <row r="224" ht="12.0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4"/>
      <c r="T224" s="3"/>
      <c r="U224" s="3"/>
      <c r="V224" s="3"/>
      <c r="W224" s="3"/>
      <c r="X224" s="3"/>
      <c r="Y224" s="3"/>
      <c r="Z224" s="3"/>
      <c r="AA224" s="3"/>
    </row>
    <row r="225" ht="12.0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4"/>
      <c r="T225" s="3"/>
      <c r="U225" s="3"/>
      <c r="V225" s="3"/>
      <c r="W225" s="3"/>
      <c r="X225" s="3"/>
      <c r="Y225" s="3"/>
      <c r="Z225" s="3"/>
      <c r="AA225" s="3"/>
    </row>
    <row r="226" ht="12.0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4"/>
      <c r="T226" s="3"/>
      <c r="U226" s="3"/>
      <c r="V226" s="3"/>
      <c r="W226" s="3"/>
      <c r="X226" s="3"/>
      <c r="Y226" s="3"/>
      <c r="Z226" s="3"/>
      <c r="AA226" s="3"/>
    </row>
    <row r="227" ht="12.0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4"/>
      <c r="T227" s="3"/>
      <c r="U227" s="3"/>
      <c r="V227" s="3"/>
      <c r="W227" s="3"/>
      <c r="X227" s="3"/>
      <c r="Y227" s="3"/>
      <c r="Z227" s="3"/>
      <c r="AA227" s="3"/>
    </row>
    <row r="228" ht="12.0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4"/>
      <c r="T228" s="3"/>
      <c r="U228" s="3"/>
      <c r="V228" s="3"/>
      <c r="W228" s="3"/>
      <c r="X228" s="3"/>
      <c r="Y228" s="3"/>
      <c r="Z228" s="3"/>
      <c r="AA228" s="3"/>
    </row>
    <row r="229" ht="12.0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4"/>
      <c r="T229" s="3"/>
      <c r="U229" s="3"/>
      <c r="V229" s="3"/>
      <c r="W229" s="3"/>
      <c r="X229" s="3"/>
      <c r="Y229" s="3"/>
      <c r="Z229" s="3"/>
      <c r="AA229" s="3"/>
    </row>
    <row r="230" ht="12.0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4"/>
      <c r="T230" s="3"/>
      <c r="U230" s="3"/>
      <c r="V230" s="3"/>
      <c r="W230" s="3"/>
      <c r="X230" s="3"/>
      <c r="Y230" s="3"/>
      <c r="Z230" s="3"/>
      <c r="AA230" s="3"/>
    </row>
    <row r="231" ht="12.0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4"/>
      <c r="T231" s="3"/>
      <c r="U231" s="3"/>
      <c r="V231" s="3"/>
      <c r="W231" s="3"/>
      <c r="X231" s="3"/>
      <c r="Y231" s="3"/>
      <c r="Z231" s="3"/>
      <c r="AA231" s="3"/>
    </row>
    <row r="232" ht="12.0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4"/>
      <c r="T232" s="3"/>
      <c r="U232" s="3"/>
      <c r="V232" s="3"/>
      <c r="W232" s="3"/>
      <c r="X232" s="3"/>
      <c r="Y232" s="3"/>
      <c r="Z232" s="3"/>
      <c r="AA232" s="3"/>
    </row>
    <row r="233" ht="12.0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4"/>
      <c r="T233" s="3"/>
      <c r="U233" s="3"/>
      <c r="V233" s="3"/>
      <c r="W233" s="3"/>
      <c r="X233" s="3"/>
      <c r="Y233" s="3"/>
      <c r="Z233" s="3"/>
      <c r="AA233" s="3"/>
    </row>
    <row r="234" ht="12.0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4"/>
      <c r="T234" s="3"/>
      <c r="U234" s="3"/>
      <c r="V234" s="3"/>
      <c r="W234" s="3"/>
      <c r="X234" s="3"/>
      <c r="Y234" s="3"/>
      <c r="Z234" s="3"/>
      <c r="AA234" s="3"/>
    </row>
    <row r="235" ht="12.0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4"/>
      <c r="T235" s="3"/>
      <c r="U235" s="3"/>
      <c r="V235" s="3"/>
      <c r="W235" s="3"/>
      <c r="X235" s="3"/>
      <c r="Y235" s="3"/>
      <c r="Z235" s="3"/>
      <c r="AA235" s="3"/>
    </row>
    <row r="236" ht="12.0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4"/>
      <c r="T236" s="3"/>
      <c r="U236" s="3"/>
      <c r="V236" s="3"/>
      <c r="W236" s="3"/>
      <c r="X236" s="3"/>
      <c r="Y236" s="3"/>
      <c r="Z236" s="3"/>
      <c r="AA236" s="3"/>
    </row>
    <row r="237" ht="12.0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4"/>
      <c r="T237" s="3"/>
      <c r="U237" s="3"/>
      <c r="V237" s="3"/>
      <c r="W237" s="3"/>
      <c r="X237" s="3"/>
      <c r="Y237" s="3"/>
      <c r="Z237" s="3"/>
      <c r="AA237" s="3"/>
    </row>
    <row r="238" ht="12.0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4"/>
      <c r="T238" s="3"/>
      <c r="U238" s="3"/>
      <c r="V238" s="3"/>
      <c r="W238" s="3"/>
      <c r="X238" s="3"/>
      <c r="Y238" s="3"/>
      <c r="Z238" s="3"/>
      <c r="AA238" s="3"/>
    </row>
    <row r="239" ht="12.0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4"/>
      <c r="T239" s="3"/>
      <c r="U239" s="3"/>
      <c r="V239" s="3"/>
      <c r="W239" s="3"/>
      <c r="X239" s="3"/>
      <c r="Y239" s="3"/>
      <c r="Z239" s="3"/>
      <c r="AA239" s="3"/>
    </row>
    <row r="240" ht="12.0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4"/>
      <c r="T240" s="3"/>
      <c r="U240" s="3"/>
      <c r="V240" s="3"/>
      <c r="W240" s="3"/>
      <c r="X240" s="3"/>
      <c r="Y240" s="3"/>
      <c r="Z240" s="3"/>
      <c r="AA240" s="3"/>
    </row>
    <row r="241" ht="12.0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4"/>
      <c r="T241" s="3"/>
      <c r="U241" s="3"/>
      <c r="V241" s="3"/>
      <c r="W241" s="3"/>
      <c r="X241" s="3"/>
      <c r="Y241" s="3"/>
      <c r="Z241" s="3"/>
      <c r="AA241" s="3"/>
    </row>
    <row r="242" ht="12.0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4"/>
      <c r="T242" s="3"/>
      <c r="U242" s="3"/>
      <c r="V242" s="3"/>
      <c r="W242" s="3"/>
      <c r="X242" s="3"/>
      <c r="Y242" s="3"/>
      <c r="Z242" s="3"/>
      <c r="AA242" s="3"/>
    </row>
    <row r="243" ht="12.0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4"/>
      <c r="T243" s="3"/>
      <c r="U243" s="3"/>
      <c r="V243" s="3"/>
      <c r="W243" s="3"/>
      <c r="X243" s="3"/>
      <c r="Y243" s="3"/>
      <c r="Z243" s="3"/>
      <c r="AA243" s="3"/>
    </row>
    <row r="244" ht="12.0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4"/>
      <c r="T244" s="3"/>
      <c r="U244" s="3"/>
      <c r="V244" s="3"/>
      <c r="W244" s="3"/>
      <c r="X244" s="3"/>
      <c r="Y244" s="3"/>
      <c r="Z244" s="3"/>
      <c r="AA244" s="3"/>
    </row>
    <row r="245" ht="12.0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4"/>
      <c r="T245" s="3"/>
      <c r="U245" s="3"/>
      <c r="V245" s="3"/>
      <c r="W245" s="3"/>
      <c r="X245" s="3"/>
      <c r="Y245" s="3"/>
      <c r="Z245" s="3"/>
      <c r="AA245" s="3"/>
    </row>
    <row r="246" ht="12.0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4"/>
      <c r="T246" s="3"/>
      <c r="U246" s="3"/>
      <c r="V246" s="3"/>
      <c r="W246" s="3"/>
      <c r="X246" s="3"/>
      <c r="Y246" s="3"/>
      <c r="Z246" s="3"/>
      <c r="AA246" s="3"/>
    </row>
    <row r="247" ht="12.0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4"/>
      <c r="T247" s="3"/>
      <c r="U247" s="3"/>
      <c r="V247" s="3"/>
      <c r="W247" s="3"/>
      <c r="X247" s="3"/>
      <c r="Y247" s="3"/>
      <c r="Z247" s="3"/>
      <c r="AA247" s="3"/>
    </row>
    <row r="248" ht="12.0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4"/>
      <c r="T248" s="3"/>
      <c r="U248" s="3"/>
      <c r="V248" s="3"/>
      <c r="W248" s="3"/>
      <c r="X248" s="3"/>
      <c r="Y248" s="3"/>
      <c r="Z248" s="3"/>
      <c r="AA248" s="3"/>
    </row>
    <row r="249" ht="12.0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4"/>
      <c r="T249" s="3"/>
      <c r="U249" s="3"/>
      <c r="V249" s="3"/>
      <c r="W249" s="3"/>
      <c r="X249" s="3"/>
      <c r="Y249" s="3"/>
      <c r="Z249" s="3"/>
      <c r="AA249" s="3"/>
    </row>
    <row r="250" ht="12.0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4"/>
      <c r="T250" s="3"/>
      <c r="U250" s="3"/>
      <c r="V250" s="3"/>
      <c r="W250" s="3"/>
      <c r="X250" s="3"/>
      <c r="Y250" s="3"/>
      <c r="Z250" s="3"/>
      <c r="AA250" s="3"/>
    </row>
    <row r="251" ht="12.0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4"/>
      <c r="T251" s="3"/>
      <c r="U251" s="3"/>
      <c r="V251" s="3"/>
      <c r="W251" s="3"/>
      <c r="X251" s="3"/>
      <c r="Y251" s="3"/>
      <c r="Z251" s="3"/>
      <c r="AA251" s="3"/>
    </row>
    <row r="252" ht="12.0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4"/>
      <c r="T252" s="3"/>
      <c r="U252" s="3"/>
      <c r="V252" s="3"/>
      <c r="W252" s="3"/>
      <c r="X252" s="3"/>
      <c r="Y252" s="3"/>
      <c r="Z252" s="3"/>
      <c r="AA252" s="3"/>
    </row>
    <row r="253" ht="12.0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4"/>
      <c r="T253" s="3"/>
      <c r="U253" s="3"/>
      <c r="V253" s="3"/>
      <c r="W253" s="3"/>
      <c r="X253" s="3"/>
      <c r="Y253" s="3"/>
      <c r="Z253" s="3"/>
      <c r="AA253" s="3"/>
    </row>
    <row r="254" ht="12.0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4"/>
      <c r="T254" s="3"/>
      <c r="U254" s="3"/>
      <c r="V254" s="3"/>
      <c r="W254" s="3"/>
      <c r="X254" s="3"/>
      <c r="Y254" s="3"/>
      <c r="Z254" s="3"/>
      <c r="AA254" s="3"/>
    </row>
    <row r="255" ht="12.0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4"/>
      <c r="T255" s="3"/>
      <c r="U255" s="3"/>
      <c r="V255" s="3"/>
      <c r="W255" s="3"/>
      <c r="X255" s="3"/>
      <c r="Y255" s="3"/>
      <c r="Z255" s="3"/>
      <c r="AA255" s="3"/>
    </row>
    <row r="256" ht="12.0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4"/>
      <c r="T256" s="3"/>
      <c r="U256" s="3"/>
      <c r="V256" s="3"/>
      <c r="W256" s="3"/>
      <c r="X256" s="3"/>
      <c r="Y256" s="3"/>
      <c r="Z256" s="3"/>
      <c r="AA256" s="3"/>
    </row>
    <row r="257" ht="12.0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4"/>
      <c r="T257" s="3"/>
      <c r="U257" s="3"/>
      <c r="V257" s="3"/>
      <c r="W257" s="3"/>
      <c r="X257" s="3"/>
      <c r="Y257" s="3"/>
      <c r="Z257" s="3"/>
      <c r="AA257" s="3"/>
    </row>
    <row r="258" ht="12.0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4"/>
      <c r="T258" s="3"/>
      <c r="U258" s="3"/>
      <c r="V258" s="3"/>
      <c r="W258" s="3"/>
      <c r="X258" s="3"/>
      <c r="Y258" s="3"/>
      <c r="Z258" s="3"/>
      <c r="AA258" s="3"/>
    </row>
    <row r="259" ht="12.0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4"/>
      <c r="T259" s="3"/>
      <c r="U259" s="3"/>
      <c r="V259" s="3"/>
      <c r="W259" s="3"/>
      <c r="X259" s="3"/>
      <c r="Y259" s="3"/>
      <c r="Z259" s="3"/>
      <c r="AA259" s="3"/>
    </row>
    <row r="260" ht="12.0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4"/>
      <c r="T260" s="3"/>
      <c r="U260" s="3"/>
      <c r="V260" s="3"/>
      <c r="W260" s="3"/>
      <c r="X260" s="3"/>
      <c r="Y260" s="3"/>
      <c r="Z260" s="3"/>
      <c r="AA260" s="3"/>
    </row>
    <row r="261" ht="12.0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4"/>
      <c r="T261" s="3"/>
      <c r="U261" s="3"/>
      <c r="V261" s="3"/>
      <c r="W261" s="3"/>
      <c r="X261" s="3"/>
      <c r="Y261" s="3"/>
      <c r="Z261" s="3"/>
      <c r="AA261" s="3"/>
    </row>
    <row r="262" ht="12.0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4"/>
      <c r="T262" s="3"/>
      <c r="U262" s="3"/>
      <c r="V262" s="3"/>
      <c r="W262" s="3"/>
      <c r="X262" s="3"/>
      <c r="Y262" s="3"/>
      <c r="Z262" s="3"/>
      <c r="AA262" s="3"/>
    </row>
    <row r="263" ht="12.0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4"/>
      <c r="T263" s="3"/>
      <c r="U263" s="3"/>
      <c r="V263" s="3"/>
      <c r="W263" s="3"/>
      <c r="X263" s="3"/>
      <c r="Y263" s="3"/>
      <c r="Z263" s="3"/>
      <c r="AA263" s="3"/>
    </row>
    <row r="264" ht="12.0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4"/>
      <c r="T264" s="3"/>
      <c r="U264" s="3"/>
      <c r="V264" s="3"/>
      <c r="W264" s="3"/>
      <c r="X264" s="3"/>
      <c r="Y264" s="3"/>
      <c r="Z264" s="3"/>
      <c r="AA264" s="3"/>
    </row>
    <row r="265" ht="12.0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4"/>
      <c r="T265" s="3"/>
      <c r="U265" s="3"/>
      <c r="V265" s="3"/>
      <c r="W265" s="3"/>
      <c r="X265" s="3"/>
      <c r="Y265" s="3"/>
      <c r="Z265" s="3"/>
      <c r="AA265" s="3"/>
    </row>
    <row r="266" ht="12.0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4"/>
      <c r="T266" s="3"/>
      <c r="U266" s="3"/>
      <c r="V266" s="3"/>
      <c r="W266" s="3"/>
      <c r="X266" s="3"/>
      <c r="Y266" s="3"/>
      <c r="Z266" s="3"/>
      <c r="AA266" s="3"/>
    </row>
    <row r="267" ht="12.0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4"/>
      <c r="T267" s="3"/>
      <c r="U267" s="3"/>
      <c r="V267" s="3"/>
      <c r="W267" s="3"/>
      <c r="X267" s="3"/>
      <c r="Y267" s="3"/>
      <c r="Z267" s="3"/>
      <c r="AA267" s="3"/>
    </row>
    <row r="268" ht="12.0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4"/>
      <c r="T268" s="3"/>
      <c r="U268" s="3"/>
      <c r="V268" s="3"/>
      <c r="W268" s="3"/>
      <c r="X268" s="3"/>
      <c r="Y268" s="3"/>
      <c r="Z268" s="3"/>
      <c r="AA268" s="3"/>
    </row>
    <row r="269" ht="12.0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4"/>
      <c r="T269" s="3"/>
      <c r="U269" s="3"/>
      <c r="V269" s="3"/>
      <c r="W269" s="3"/>
      <c r="X269" s="3"/>
      <c r="Y269" s="3"/>
      <c r="Z269" s="3"/>
      <c r="AA269" s="3"/>
    </row>
    <row r="270" ht="12.0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4"/>
      <c r="T270" s="3"/>
      <c r="U270" s="3"/>
      <c r="V270" s="3"/>
      <c r="W270" s="3"/>
      <c r="X270" s="3"/>
      <c r="Y270" s="3"/>
      <c r="Z270" s="3"/>
      <c r="AA270" s="3"/>
    </row>
    <row r="271" ht="12.0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4"/>
      <c r="T271" s="3"/>
      <c r="U271" s="3"/>
      <c r="V271" s="3"/>
      <c r="W271" s="3"/>
      <c r="X271" s="3"/>
      <c r="Y271" s="3"/>
      <c r="Z271" s="3"/>
      <c r="AA271" s="3"/>
    </row>
    <row r="272" ht="12.0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4"/>
      <c r="T272" s="3"/>
      <c r="U272" s="3"/>
      <c r="V272" s="3"/>
      <c r="W272" s="3"/>
      <c r="X272" s="3"/>
      <c r="Y272" s="3"/>
      <c r="Z272" s="3"/>
      <c r="AA272" s="3"/>
    </row>
    <row r="273" ht="12.0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4"/>
      <c r="T273" s="3"/>
      <c r="U273" s="3"/>
      <c r="V273" s="3"/>
      <c r="W273" s="3"/>
      <c r="X273" s="3"/>
      <c r="Y273" s="3"/>
      <c r="Z273" s="3"/>
      <c r="AA273" s="3"/>
    </row>
    <row r="274" ht="12.0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4"/>
      <c r="T274" s="3"/>
      <c r="U274" s="3"/>
      <c r="V274" s="3"/>
      <c r="W274" s="3"/>
      <c r="X274" s="3"/>
      <c r="Y274" s="3"/>
      <c r="Z274" s="3"/>
      <c r="AA274" s="3"/>
    </row>
    <row r="275" ht="12.0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4"/>
      <c r="T275" s="3"/>
      <c r="U275" s="3"/>
      <c r="V275" s="3"/>
      <c r="W275" s="3"/>
      <c r="X275" s="3"/>
      <c r="Y275" s="3"/>
      <c r="Z275" s="3"/>
      <c r="AA275" s="3"/>
    </row>
    <row r="276" ht="12.0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4"/>
      <c r="T276" s="3"/>
      <c r="U276" s="3"/>
      <c r="V276" s="3"/>
      <c r="W276" s="3"/>
      <c r="X276" s="3"/>
      <c r="Y276" s="3"/>
      <c r="Z276" s="3"/>
      <c r="AA276" s="3"/>
    </row>
    <row r="277" ht="12.0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4"/>
      <c r="T277" s="3"/>
      <c r="U277" s="3"/>
      <c r="V277" s="3"/>
      <c r="W277" s="3"/>
      <c r="X277" s="3"/>
      <c r="Y277" s="3"/>
      <c r="Z277" s="3"/>
      <c r="AA277" s="3"/>
    </row>
    <row r="278" ht="12.0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4"/>
      <c r="T278" s="3"/>
      <c r="U278" s="3"/>
      <c r="V278" s="3"/>
      <c r="W278" s="3"/>
      <c r="X278" s="3"/>
      <c r="Y278" s="3"/>
      <c r="Z278" s="3"/>
      <c r="AA278" s="3"/>
    </row>
    <row r="279" ht="12.0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4"/>
      <c r="T279" s="3"/>
      <c r="U279" s="3"/>
      <c r="V279" s="3"/>
      <c r="W279" s="3"/>
      <c r="X279" s="3"/>
      <c r="Y279" s="3"/>
      <c r="Z279" s="3"/>
      <c r="AA279" s="3"/>
    </row>
    <row r="280" ht="12.0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4"/>
      <c r="T280" s="3"/>
      <c r="U280" s="3"/>
      <c r="V280" s="3"/>
      <c r="W280" s="3"/>
      <c r="X280" s="3"/>
      <c r="Y280" s="3"/>
      <c r="Z280" s="3"/>
      <c r="AA280" s="3"/>
    </row>
    <row r="281" ht="12.0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4"/>
      <c r="T281" s="3"/>
      <c r="U281" s="3"/>
      <c r="V281" s="3"/>
      <c r="W281" s="3"/>
      <c r="X281" s="3"/>
      <c r="Y281" s="3"/>
      <c r="Z281" s="3"/>
      <c r="AA281" s="3"/>
    </row>
    <row r="282" ht="12.0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4"/>
      <c r="T282" s="3"/>
      <c r="U282" s="3"/>
      <c r="V282" s="3"/>
      <c r="W282" s="3"/>
      <c r="X282" s="3"/>
      <c r="Y282" s="3"/>
      <c r="Z282" s="3"/>
      <c r="AA282" s="3"/>
    </row>
    <row r="283" ht="12.0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4"/>
      <c r="T283" s="3"/>
      <c r="U283" s="3"/>
      <c r="V283" s="3"/>
      <c r="W283" s="3"/>
      <c r="X283" s="3"/>
      <c r="Y283" s="3"/>
      <c r="Z283" s="3"/>
      <c r="AA283" s="3"/>
    </row>
    <row r="284" ht="12.0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4"/>
      <c r="T284" s="3"/>
      <c r="U284" s="3"/>
      <c r="V284" s="3"/>
      <c r="W284" s="3"/>
      <c r="X284" s="3"/>
      <c r="Y284" s="3"/>
      <c r="Z284" s="3"/>
      <c r="AA284" s="3"/>
    </row>
    <row r="285" ht="12.0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4"/>
      <c r="T285" s="3"/>
      <c r="U285" s="3"/>
      <c r="V285" s="3"/>
      <c r="W285" s="3"/>
      <c r="X285" s="3"/>
      <c r="Y285" s="3"/>
      <c r="Z285" s="3"/>
      <c r="AA285" s="3"/>
    </row>
    <row r="286" ht="12.0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4"/>
      <c r="T286" s="3"/>
      <c r="U286" s="3"/>
      <c r="V286" s="3"/>
      <c r="W286" s="3"/>
      <c r="X286" s="3"/>
      <c r="Y286" s="3"/>
      <c r="Z286" s="3"/>
      <c r="AA286" s="3"/>
    </row>
    <row r="287" ht="12.0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4"/>
      <c r="T287" s="3"/>
      <c r="U287" s="3"/>
      <c r="V287" s="3"/>
      <c r="W287" s="3"/>
      <c r="X287" s="3"/>
      <c r="Y287" s="3"/>
      <c r="Z287" s="3"/>
      <c r="AA287" s="3"/>
    </row>
    <row r="288" ht="12.0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4"/>
      <c r="T288" s="3"/>
      <c r="U288" s="3"/>
      <c r="V288" s="3"/>
      <c r="W288" s="3"/>
      <c r="X288" s="3"/>
      <c r="Y288" s="3"/>
      <c r="Z288" s="3"/>
      <c r="AA288" s="3"/>
    </row>
    <row r="289" ht="12.0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4"/>
      <c r="T289" s="3"/>
      <c r="U289" s="3"/>
      <c r="V289" s="3"/>
      <c r="W289" s="3"/>
      <c r="X289" s="3"/>
      <c r="Y289" s="3"/>
      <c r="Z289" s="3"/>
      <c r="AA289" s="3"/>
    </row>
    <row r="290" ht="12.0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4"/>
      <c r="T290" s="3"/>
      <c r="U290" s="3"/>
      <c r="V290" s="3"/>
      <c r="W290" s="3"/>
      <c r="X290" s="3"/>
      <c r="Y290" s="3"/>
      <c r="Z290" s="3"/>
      <c r="AA290" s="3"/>
    </row>
    <row r="291" ht="12.0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4"/>
      <c r="T291" s="3"/>
      <c r="U291" s="3"/>
      <c r="V291" s="3"/>
      <c r="W291" s="3"/>
      <c r="X291" s="3"/>
      <c r="Y291" s="3"/>
      <c r="Z291" s="3"/>
      <c r="AA291" s="3"/>
    </row>
    <row r="292" ht="12.0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4"/>
      <c r="T292" s="3"/>
      <c r="U292" s="3"/>
      <c r="V292" s="3"/>
      <c r="W292" s="3"/>
      <c r="X292" s="3"/>
      <c r="Y292" s="3"/>
      <c r="Z292" s="3"/>
      <c r="AA292" s="3"/>
    </row>
    <row r="293" ht="12.0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4"/>
      <c r="T293" s="3"/>
      <c r="U293" s="3"/>
      <c r="V293" s="3"/>
      <c r="W293" s="3"/>
      <c r="X293" s="3"/>
      <c r="Y293" s="3"/>
      <c r="Z293" s="3"/>
      <c r="AA293" s="3"/>
    </row>
    <row r="294" ht="12.0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4"/>
      <c r="T294" s="3"/>
      <c r="U294" s="3"/>
      <c r="V294" s="3"/>
      <c r="W294" s="3"/>
      <c r="X294" s="3"/>
      <c r="Y294" s="3"/>
      <c r="Z294" s="3"/>
      <c r="AA294" s="3"/>
    </row>
    <row r="295" ht="12.0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4"/>
      <c r="T295" s="3"/>
      <c r="U295" s="3"/>
      <c r="V295" s="3"/>
      <c r="W295" s="3"/>
      <c r="X295" s="3"/>
      <c r="Y295" s="3"/>
      <c r="Z295" s="3"/>
      <c r="AA295" s="3"/>
    </row>
    <row r="296" ht="12.0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4"/>
      <c r="T296" s="3"/>
      <c r="U296" s="3"/>
      <c r="V296" s="3"/>
      <c r="W296" s="3"/>
      <c r="X296" s="3"/>
      <c r="Y296" s="3"/>
      <c r="Z296" s="3"/>
      <c r="AA296" s="3"/>
    </row>
    <row r="297" ht="12.0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4"/>
      <c r="T297" s="3"/>
      <c r="U297" s="3"/>
      <c r="V297" s="3"/>
      <c r="W297" s="3"/>
      <c r="X297" s="3"/>
      <c r="Y297" s="3"/>
      <c r="Z297" s="3"/>
      <c r="AA297" s="3"/>
    </row>
    <row r="298" ht="12.0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4"/>
      <c r="T298" s="3"/>
      <c r="U298" s="3"/>
      <c r="V298" s="3"/>
      <c r="W298" s="3"/>
      <c r="X298" s="3"/>
      <c r="Y298" s="3"/>
      <c r="Z298" s="3"/>
      <c r="AA298" s="3"/>
    </row>
    <row r="299" ht="12.0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4"/>
      <c r="T299" s="3"/>
      <c r="U299" s="3"/>
      <c r="V299" s="3"/>
      <c r="W299" s="3"/>
      <c r="X299" s="3"/>
      <c r="Y299" s="3"/>
      <c r="Z299" s="3"/>
      <c r="AA299" s="3"/>
    </row>
    <row r="300" ht="12.0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4"/>
      <c r="T300" s="3"/>
      <c r="U300" s="3"/>
      <c r="V300" s="3"/>
      <c r="W300" s="3"/>
      <c r="X300" s="3"/>
      <c r="Y300" s="3"/>
      <c r="Z300" s="3"/>
      <c r="AA300" s="3"/>
    </row>
    <row r="301" ht="12.0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4"/>
      <c r="T301" s="3"/>
      <c r="U301" s="3"/>
      <c r="V301" s="3"/>
      <c r="W301" s="3"/>
      <c r="X301" s="3"/>
      <c r="Y301" s="3"/>
      <c r="Z301" s="3"/>
      <c r="AA301" s="3"/>
    </row>
    <row r="302" ht="12.0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4"/>
      <c r="T302" s="3"/>
      <c r="U302" s="3"/>
      <c r="V302" s="3"/>
      <c r="W302" s="3"/>
      <c r="X302" s="3"/>
      <c r="Y302" s="3"/>
      <c r="Z302" s="3"/>
      <c r="AA302" s="3"/>
    </row>
    <row r="303" ht="12.0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4"/>
      <c r="T303" s="3"/>
      <c r="U303" s="3"/>
      <c r="V303" s="3"/>
      <c r="W303" s="3"/>
      <c r="X303" s="3"/>
      <c r="Y303" s="3"/>
      <c r="Z303" s="3"/>
      <c r="AA303" s="3"/>
    </row>
    <row r="304" ht="12.0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4"/>
      <c r="T304" s="3"/>
      <c r="U304" s="3"/>
      <c r="V304" s="3"/>
      <c r="W304" s="3"/>
      <c r="X304" s="3"/>
      <c r="Y304" s="3"/>
      <c r="Z304" s="3"/>
      <c r="AA304" s="3"/>
    </row>
    <row r="305" ht="12.0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4"/>
      <c r="T305" s="3"/>
      <c r="U305" s="3"/>
      <c r="V305" s="3"/>
      <c r="W305" s="3"/>
      <c r="X305" s="3"/>
      <c r="Y305" s="3"/>
      <c r="Z305" s="3"/>
      <c r="AA305" s="3"/>
    </row>
    <row r="306" ht="12.0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4"/>
      <c r="T306" s="3"/>
      <c r="U306" s="3"/>
      <c r="V306" s="3"/>
      <c r="W306" s="3"/>
      <c r="X306" s="3"/>
      <c r="Y306" s="3"/>
      <c r="Z306" s="3"/>
      <c r="AA306" s="3"/>
    </row>
    <row r="307" ht="12.0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4"/>
      <c r="T307" s="3"/>
      <c r="U307" s="3"/>
      <c r="V307" s="3"/>
      <c r="W307" s="3"/>
      <c r="X307" s="3"/>
      <c r="Y307" s="3"/>
      <c r="Z307" s="3"/>
      <c r="AA307" s="3"/>
    </row>
    <row r="308" ht="12.0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4"/>
      <c r="T308" s="3"/>
      <c r="U308" s="3"/>
      <c r="V308" s="3"/>
      <c r="W308" s="3"/>
      <c r="X308" s="3"/>
      <c r="Y308" s="3"/>
      <c r="Z308" s="3"/>
      <c r="AA308" s="3"/>
    </row>
    <row r="309" ht="12.0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4"/>
      <c r="T309" s="3"/>
      <c r="U309" s="3"/>
      <c r="V309" s="3"/>
      <c r="W309" s="3"/>
      <c r="X309" s="3"/>
      <c r="Y309" s="3"/>
      <c r="Z309" s="3"/>
      <c r="AA309" s="3"/>
    </row>
    <row r="310" ht="12.0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4"/>
      <c r="T310" s="3"/>
      <c r="U310" s="3"/>
      <c r="V310" s="3"/>
      <c r="W310" s="3"/>
      <c r="X310" s="3"/>
      <c r="Y310" s="3"/>
      <c r="Z310" s="3"/>
      <c r="AA310" s="3"/>
    </row>
    <row r="311" ht="12.0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4"/>
      <c r="T311" s="3"/>
      <c r="U311" s="3"/>
      <c r="V311" s="3"/>
      <c r="W311" s="3"/>
      <c r="X311" s="3"/>
      <c r="Y311" s="3"/>
      <c r="Z311" s="3"/>
      <c r="AA311" s="3"/>
    </row>
    <row r="312" ht="12.0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4"/>
      <c r="T312" s="3"/>
      <c r="U312" s="3"/>
      <c r="V312" s="3"/>
      <c r="W312" s="3"/>
      <c r="X312" s="3"/>
      <c r="Y312" s="3"/>
      <c r="Z312" s="3"/>
      <c r="AA312" s="3"/>
    </row>
    <row r="313" ht="12.0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4"/>
      <c r="T313" s="3"/>
      <c r="U313" s="3"/>
      <c r="V313" s="3"/>
      <c r="W313" s="3"/>
      <c r="X313" s="3"/>
      <c r="Y313" s="3"/>
      <c r="Z313" s="3"/>
      <c r="AA313" s="3"/>
    </row>
    <row r="314" ht="12.0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4"/>
      <c r="T314" s="3"/>
      <c r="U314" s="3"/>
      <c r="V314" s="3"/>
      <c r="W314" s="3"/>
      <c r="X314" s="3"/>
      <c r="Y314" s="3"/>
      <c r="Z314" s="3"/>
      <c r="AA314" s="3"/>
    </row>
    <row r="315" ht="12.0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4"/>
      <c r="T315" s="3"/>
      <c r="U315" s="3"/>
      <c r="V315" s="3"/>
      <c r="W315" s="3"/>
      <c r="X315" s="3"/>
      <c r="Y315" s="3"/>
      <c r="Z315" s="3"/>
      <c r="AA315" s="3"/>
    </row>
    <row r="316" ht="12.0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4"/>
      <c r="T316" s="3"/>
      <c r="U316" s="3"/>
      <c r="V316" s="3"/>
      <c r="W316" s="3"/>
      <c r="X316" s="3"/>
      <c r="Y316" s="3"/>
      <c r="Z316" s="3"/>
      <c r="AA316" s="3"/>
    </row>
    <row r="317" ht="12.0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4"/>
      <c r="T317" s="3"/>
      <c r="U317" s="3"/>
      <c r="V317" s="3"/>
      <c r="W317" s="3"/>
      <c r="X317" s="3"/>
      <c r="Y317" s="3"/>
      <c r="Z317" s="3"/>
      <c r="AA317" s="3"/>
    </row>
    <row r="318" ht="12.0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4"/>
      <c r="T318" s="3"/>
      <c r="U318" s="3"/>
      <c r="V318" s="3"/>
      <c r="W318" s="3"/>
      <c r="X318" s="3"/>
      <c r="Y318" s="3"/>
      <c r="Z318" s="3"/>
      <c r="AA318" s="3"/>
    </row>
    <row r="319" ht="12.0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4"/>
      <c r="T319" s="3"/>
      <c r="U319" s="3"/>
      <c r="V319" s="3"/>
      <c r="W319" s="3"/>
      <c r="X319" s="3"/>
      <c r="Y319" s="3"/>
      <c r="Z319" s="3"/>
      <c r="AA319" s="3"/>
    </row>
    <row r="320" ht="12.0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4"/>
      <c r="T320" s="3"/>
      <c r="U320" s="3"/>
      <c r="V320" s="3"/>
      <c r="W320" s="3"/>
      <c r="X320" s="3"/>
      <c r="Y320" s="3"/>
      <c r="Z320" s="3"/>
      <c r="AA320" s="3"/>
    </row>
    <row r="321" ht="12.0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4"/>
      <c r="T321" s="3"/>
      <c r="U321" s="3"/>
      <c r="V321" s="3"/>
      <c r="W321" s="3"/>
      <c r="X321" s="3"/>
      <c r="Y321" s="3"/>
      <c r="Z321" s="3"/>
      <c r="AA321" s="3"/>
    </row>
    <row r="322" ht="12.0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4"/>
      <c r="T322" s="3"/>
      <c r="U322" s="3"/>
      <c r="V322" s="3"/>
      <c r="W322" s="3"/>
      <c r="X322" s="3"/>
      <c r="Y322" s="3"/>
      <c r="Z322" s="3"/>
      <c r="AA322" s="3"/>
    </row>
    <row r="323" ht="12.0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4"/>
      <c r="T323" s="3"/>
      <c r="U323" s="3"/>
      <c r="V323" s="3"/>
      <c r="W323" s="3"/>
      <c r="X323" s="3"/>
      <c r="Y323" s="3"/>
      <c r="Z323" s="3"/>
      <c r="AA323" s="3"/>
    </row>
    <row r="324" ht="12.0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4"/>
      <c r="T324" s="3"/>
      <c r="U324" s="3"/>
      <c r="V324" s="3"/>
      <c r="W324" s="3"/>
      <c r="X324" s="3"/>
      <c r="Y324" s="3"/>
      <c r="Z324" s="3"/>
      <c r="AA324" s="3"/>
    </row>
    <row r="325" ht="12.0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4"/>
      <c r="T325" s="3"/>
      <c r="U325" s="3"/>
      <c r="V325" s="3"/>
      <c r="W325" s="3"/>
      <c r="X325" s="3"/>
      <c r="Y325" s="3"/>
      <c r="Z325" s="3"/>
      <c r="AA325" s="3"/>
    </row>
    <row r="326" ht="12.0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4"/>
      <c r="T326" s="3"/>
      <c r="U326" s="3"/>
      <c r="V326" s="3"/>
      <c r="W326" s="3"/>
      <c r="X326" s="3"/>
      <c r="Y326" s="3"/>
      <c r="Z326" s="3"/>
      <c r="AA326" s="3"/>
    </row>
    <row r="327" ht="12.0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4"/>
      <c r="T327" s="3"/>
      <c r="U327" s="3"/>
      <c r="V327" s="3"/>
      <c r="W327" s="3"/>
      <c r="X327" s="3"/>
      <c r="Y327" s="3"/>
      <c r="Z327" s="3"/>
      <c r="AA327" s="3"/>
    </row>
    <row r="328" ht="12.0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4"/>
      <c r="T328" s="3"/>
      <c r="U328" s="3"/>
      <c r="V328" s="3"/>
      <c r="W328" s="3"/>
      <c r="X328" s="3"/>
      <c r="Y328" s="3"/>
      <c r="Z328" s="3"/>
      <c r="AA328" s="3"/>
    </row>
    <row r="329" ht="12.0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4"/>
      <c r="T329" s="3"/>
      <c r="U329" s="3"/>
      <c r="V329" s="3"/>
      <c r="W329" s="3"/>
      <c r="X329" s="3"/>
      <c r="Y329" s="3"/>
      <c r="Z329" s="3"/>
      <c r="AA329" s="3"/>
    </row>
    <row r="330" ht="12.0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4"/>
      <c r="T330" s="3"/>
      <c r="U330" s="3"/>
      <c r="V330" s="3"/>
      <c r="W330" s="3"/>
      <c r="X330" s="3"/>
      <c r="Y330" s="3"/>
      <c r="Z330" s="3"/>
      <c r="AA330" s="3"/>
    </row>
    <row r="331" ht="12.0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4"/>
      <c r="T331" s="3"/>
      <c r="U331" s="3"/>
      <c r="V331" s="3"/>
      <c r="W331" s="3"/>
      <c r="X331" s="3"/>
      <c r="Y331" s="3"/>
      <c r="Z331" s="3"/>
      <c r="AA331" s="3"/>
    </row>
    <row r="332" ht="12.0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4"/>
      <c r="T332" s="3"/>
      <c r="U332" s="3"/>
      <c r="V332" s="3"/>
      <c r="W332" s="3"/>
      <c r="X332" s="3"/>
      <c r="Y332" s="3"/>
      <c r="Z332" s="3"/>
      <c r="AA332" s="3"/>
    </row>
    <row r="333" ht="12.0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4"/>
      <c r="T333" s="3"/>
      <c r="U333" s="3"/>
      <c r="V333" s="3"/>
      <c r="W333" s="3"/>
      <c r="X333" s="3"/>
      <c r="Y333" s="3"/>
      <c r="Z333" s="3"/>
      <c r="AA333" s="3"/>
    </row>
    <row r="334" ht="12.0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4"/>
      <c r="T334" s="3"/>
      <c r="U334" s="3"/>
      <c r="V334" s="3"/>
      <c r="W334" s="3"/>
      <c r="X334" s="3"/>
      <c r="Y334" s="3"/>
      <c r="Z334" s="3"/>
      <c r="AA334" s="3"/>
    </row>
    <row r="335" ht="12.0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4"/>
      <c r="T335" s="3"/>
      <c r="U335" s="3"/>
      <c r="V335" s="3"/>
      <c r="W335" s="3"/>
      <c r="X335" s="3"/>
      <c r="Y335" s="3"/>
      <c r="Z335" s="3"/>
      <c r="AA335" s="3"/>
    </row>
    <row r="336" ht="12.0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4"/>
      <c r="T336" s="3"/>
      <c r="U336" s="3"/>
      <c r="V336" s="3"/>
      <c r="W336" s="3"/>
      <c r="X336" s="3"/>
      <c r="Y336" s="3"/>
      <c r="Z336" s="3"/>
      <c r="AA336" s="3"/>
    </row>
    <row r="337" ht="12.0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4"/>
      <c r="T337" s="3"/>
      <c r="U337" s="3"/>
      <c r="V337" s="3"/>
      <c r="W337" s="3"/>
      <c r="X337" s="3"/>
      <c r="Y337" s="3"/>
      <c r="Z337" s="3"/>
      <c r="AA337" s="3"/>
    </row>
    <row r="338" ht="12.0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4"/>
      <c r="T338" s="3"/>
      <c r="U338" s="3"/>
      <c r="V338" s="3"/>
      <c r="W338" s="3"/>
      <c r="X338" s="3"/>
      <c r="Y338" s="3"/>
      <c r="Z338" s="3"/>
      <c r="AA338" s="3"/>
    </row>
    <row r="339" ht="12.0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4"/>
      <c r="T339" s="3"/>
      <c r="U339" s="3"/>
      <c r="V339" s="3"/>
      <c r="W339" s="3"/>
      <c r="X339" s="3"/>
      <c r="Y339" s="3"/>
      <c r="Z339" s="3"/>
      <c r="AA339" s="3"/>
    </row>
    <row r="340" ht="12.0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4"/>
      <c r="T340" s="3"/>
      <c r="U340" s="3"/>
      <c r="V340" s="3"/>
      <c r="W340" s="3"/>
      <c r="X340" s="3"/>
      <c r="Y340" s="3"/>
      <c r="Z340" s="3"/>
      <c r="AA340" s="3"/>
    </row>
    <row r="341" ht="12.0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4"/>
      <c r="T341" s="3"/>
      <c r="U341" s="3"/>
      <c r="V341" s="3"/>
      <c r="W341" s="3"/>
      <c r="X341" s="3"/>
      <c r="Y341" s="3"/>
      <c r="Z341" s="3"/>
      <c r="AA341" s="3"/>
    </row>
    <row r="342" ht="12.0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4"/>
      <c r="T342" s="3"/>
      <c r="U342" s="3"/>
      <c r="V342" s="3"/>
      <c r="W342" s="3"/>
      <c r="X342" s="3"/>
      <c r="Y342" s="3"/>
      <c r="Z342" s="3"/>
      <c r="AA342" s="3"/>
    </row>
    <row r="343" ht="12.0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4"/>
      <c r="T343" s="3"/>
      <c r="U343" s="3"/>
      <c r="V343" s="3"/>
      <c r="W343" s="3"/>
      <c r="X343" s="3"/>
      <c r="Y343" s="3"/>
      <c r="Z343" s="3"/>
      <c r="AA343" s="3"/>
    </row>
    <row r="344" ht="12.0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4"/>
      <c r="T344" s="3"/>
      <c r="U344" s="3"/>
      <c r="V344" s="3"/>
      <c r="W344" s="3"/>
      <c r="X344" s="3"/>
      <c r="Y344" s="3"/>
      <c r="Z344" s="3"/>
      <c r="AA344" s="3"/>
    </row>
    <row r="345" ht="12.0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4"/>
      <c r="T345" s="3"/>
      <c r="U345" s="3"/>
      <c r="V345" s="3"/>
      <c r="W345" s="3"/>
      <c r="X345" s="3"/>
      <c r="Y345" s="3"/>
      <c r="Z345" s="3"/>
      <c r="AA345" s="3"/>
    </row>
    <row r="346" ht="12.0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4"/>
      <c r="T346" s="3"/>
      <c r="U346" s="3"/>
      <c r="V346" s="3"/>
      <c r="W346" s="3"/>
      <c r="X346" s="3"/>
      <c r="Y346" s="3"/>
      <c r="Z346" s="3"/>
      <c r="AA346" s="3"/>
    </row>
    <row r="347" ht="12.0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4"/>
      <c r="T347" s="3"/>
      <c r="U347" s="3"/>
      <c r="V347" s="3"/>
      <c r="W347" s="3"/>
      <c r="X347" s="3"/>
      <c r="Y347" s="3"/>
      <c r="Z347" s="3"/>
      <c r="AA347" s="3"/>
    </row>
    <row r="348" ht="12.0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4"/>
      <c r="T348" s="3"/>
      <c r="U348" s="3"/>
      <c r="V348" s="3"/>
      <c r="W348" s="3"/>
      <c r="X348" s="3"/>
      <c r="Y348" s="3"/>
      <c r="Z348" s="3"/>
      <c r="AA348" s="3"/>
    </row>
    <row r="349" ht="12.0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4"/>
      <c r="T349" s="3"/>
      <c r="U349" s="3"/>
      <c r="V349" s="3"/>
      <c r="W349" s="3"/>
      <c r="X349" s="3"/>
      <c r="Y349" s="3"/>
      <c r="Z349" s="3"/>
      <c r="AA349" s="3"/>
    </row>
    <row r="350" ht="12.0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4"/>
      <c r="T350" s="3"/>
      <c r="U350" s="3"/>
      <c r="V350" s="3"/>
      <c r="W350" s="3"/>
      <c r="X350" s="3"/>
      <c r="Y350" s="3"/>
      <c r="Z350" s="3"/>
      <c r="AA350" s="3"/>
    </row>
    <row r="351" ht="12.0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4"/>
      <c r="T351" s="3"/>
      <c r="U351" s="3"/>
      <c r="V351" s="3"/>
      <c r="W351" s="3"/>
      <c r="X351" s="3"/>
      <c r="Y351" s="3"/>
      <c r="Z351" s="3"/>
      <c r="AA351" s="3"/>
    </row>
    <row r="352" ht="12.0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4"/>
      <c r="T352" s="3"/>
      <c r="U352" s="3"/>
      <c r="V352" s="3"/>
      <c r="W352" s="3"/>
      <c r="X352" s="3"/>
      <c r="Y352" s="3"/>
      <c r="Z352" s="3"/>
      <c r="AA352" s="3"/>
    </row>
    <row r="353" ht="12.0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4"/>
      <c r="T353" s="3"/>
      <c r="U353" s="3"/>
      <c r="V353" s="3"/>
      <c r="W353" s="3"/>
      <c r="X353" s="3"/>
      <c r="Y353" s="3"/>
      <c r="Z353" s="3"/>
      <c r="AA353" s="3"/>
    </row>
    <row r="354" ht="12.0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4"/>
      <c r="T354" s="3"/>
      <c r="U354" s="3"/>
      <c r="V354" s="3"/>
      <c r="W354" s="3"/>
      <c r="X354" s="3"/>
      <c r="Y354" s="3"/>
      <c r="Z354" s="3"/>
      <c r="AA354" s="3"/>
    </row>
    <row r="355" ht="12.0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4"/>
      <c r="T355" s="3"/>
      <c r="U355" s="3"/>
      <c r="V355" s="3"/>
      <c r="W355" s="3"/>
      <c r="X355" s="3"/>
      <c r="Y355" s="3"/>
      <c r="Z355" s="3"/>
      <c r="AA355" s="3"/>
    </row>
    <row r="356" ht="12.0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4"/>
      <c r="T356" s="3"/>
      <c r="U356" s="3"/>
      <c r="V356" s="3"/>
      <c r="W356" s="3"/>
      <c r="X356" s="3"/>
      <c r="Y356" s="3"/>
      <c r="Z356" s="3"/>
      <c r="AA356" s="3"/>
    </row>
    <row r="357" ht="12.0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4"/>
      <c r="T357" s="3"/>
      <c r="U357" s="3"/>
      <c r="V357" s="3"/>
      <c r="W357" s="3"/>
      <c r="X357" s="3"/>
      <c r="Y357" s="3"/>
      <c r="Z357" s="3"/>
      <c r="AA357" s="3"/>
    </row>
    <row r="358" ht="12.0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4"/>
      <c r="T358" s="3"/>
      <c r="U358" s="3"/>
      <c r="V358" s="3"/>
      <c r="W358" s="3"/>
      <c r="X358" s="3"/>
      <c r="Y358" s="3"/>
      <c r="Z358" s="3"/>
      <c r="AA358" s="3"/>
    </row>
    <row r="359" ht="12.0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4"/>
      <c r="T359" s="3"/>
      <c r="U359" s="3"/>
      <c r="V359" s="3"/>
      <c r="W359" s="3"/>
      <c r="X359" s="3"/>
      <c r="Y359" s="3"/>
      <c r="Z359" s="3"/>
      <c r="AA359" s="3"/>
    </row>
    <row r="360" ht="12.0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4"/>
      <c r="T360" s="3"/>
      <c r="U360" s="3"/>
      <c r="V360" s="3"/>
      <c r="W360" s="3"/>
      <c r="X360" s="3"/>
      <c r="Y360" s="3"/>
      <c r="Z360" s="3"/>
      <c r="AA360" s="3"/>
    </row>
    <row r="361" ht="12.0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4"/>
      <c r="T361" s="3"/>
      <c r="U361" s="3"/>
      <c r="V361" s="3"/>
      <c r="W361" s="3"/>
      <c r="X361" s="3"/>
      <c r="Y361" s="3"/>
      <c r="Z361" s="3"/>
      <c r="AA361" s="3"/>
    </row>
    <row r="362" ht="12.0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4"/>
      <c r="T362" s="3"/>
      <c r="U362" s="3"/>
      <c r="V362" s="3"/>
      <c r="W362" s="3"/>
      <c r="X362" s="3"/>
      <c r="Y362" s="3"/>
      <c r="Z362" s="3"/>
      <c r="AA362" s="3"/>
    </row>
    <row r="363" ht="12.0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4"/>
      <c r="T363" s="3"/>
      <c r="U363" s="3"/>
      <c r="V363" s="3"/>
      <c r="W363" s="3"/>
      <c r="X363" s="3"/>
      <c r="Y363" s="3"/>
      <c r="Z363" s="3"/>
      <c r="AA363" s="3"/>
    </row>
    <row r="364" ht="12.0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4"/>
      <c r="T364" s="3"/>
      <c r="U364" s="3"/>
      <c r="V364" s="3"/>
      <c r="W364" s="3"/>
      <c r="X364" s="3"/>
      <c r="Y364" s="3"/>
      <c r="Z364" s="3"/>
      <c r="AA364" s="3"/>
    </row>
    <row r="365" ht="12.0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4"/>
      <c r="T365" s="3"/>
      <c r="U365" s="3"/>
      <c r="V365" s="3"/>
      <c r="W365" s="3"/>
      <c r="X365" s="3"/>
      <c r="Y365" s="3"/>
      <c r="Z365" s="3"/>
      <c r="AA365" s="3"/>
    </row>
    <row r="366" ht="12.0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4"/>
      <c r="T366" s="3"/>
      <c r="U366" s="3"/>
      <c r="V366" s="3"/>
      <c r="W366" s="3"/>
      <c r="X366" s="3"/>
      <c r="Y366" s="3"/>
      <c r="Z366" s="3"/>
      <c r="AA366" s="3"/>
    </row>
    <row r="367" ht="12.0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4"/>
      <c r="T367" s="3"/>
      <c r="U367" s="3"/>
      <c r="V367" s="3"/>
      <c r="W367" s="3"/>
      <c r="X367" s="3"/>
      <c r="Y367" s="3"/>
      <c r="Z367" s="3"/>
      <c r="AA367" s="3"/>
    </row>
    <row r="368" ht="12.0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4"/>
      <c r="T368" s="3"/>
      <c r="U368" s="3"/>
      <c r="V368" s="3"/>
      <c r="W368" s="3"/>
      <c r="X368" s="3"/>
      <c r="Y368" s="3"/>
      <c r="Z368" s="3"/>
      <c r="AA368" s="3"/>
    </row>
    <row r="369" ht="12.0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4"/>
      <c r="T369" s="3"/>
      <c r="U369" s="3"/>
      <c r="V369" s="3"/>
      <c r="W369" s="3"/>
      <c r="X369" s="3"/>
      <c r="Y369" s="3"/>
      <c r="Z369" s="3"/>
      <c r="AA369" s="3"/>
    </row>
    <row r="370" ht="12.0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4"/>
      <c r="T370" s="3"/>
      <c r="U370" s="3"/>
      <c r="V370" s="3"/>
      <c r="W370" s="3"/>
      <c r="X370" s="3"/>
      <c r="Y370" s="3"/>
      <c r="Z370" s="3"/>
      <c r="AA370" s="3"/>
    </row>
    <row r="371" ht="12.0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4"/>
      <c r="T371" s="3"/>
      <c r="U371" s="3"/>
      <c r="V371" s="3"/>
      <c r="W371" s="3"/>
      <c r="X371" s="3"/>
      <c r="Y371" s="3"/>
      <c r="Z371" s="3"/>
      <c r="AA371" s="3"/>
    </row>
    <row r="372" ht="12.0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4"/>
      <c r="T372" s="3"/>
      <c r="U372" s="3"/>
      <c r="V372" s="3"/>
      <c r="W372" s="3"/>
      <c r="X372" s="3"/>
      <c r="Y372" s="3"/>
      <c r="Z372" s="3"/>
      <c r="AA372" s="3"/>
    </row>
    <row r="373" ht="12.0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4"/>
      <c r="T373" s="3"/>
      <c r="U373" s="3"/>
      <c r="V373" s="3"/>
      <c r="W373" s="3"/>
      <c r="X373" s="3"/>
      <c r="Y373" s="3"/>
      <c r="Z373" s="3"/>
      <c r="AA373" s="3"/>
    </row>
    <row r="374" ht="12.0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4"/>
      <c r="T374" s="3"/>
      <c r="U374" s="3"/>
      <c r="V374" s="3"/>
      <c r="W374" s="3"/>
      <c r="X374" s="3"/>
      <c r="Y374" s="3"/>
      <c r="Z374" s="3"/>
      <c r="AA374" s="3"/>
    </row>
    <row r="375" ht="12.0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4"/>
      <c r="T375" s="3"/>
      <c r="U375" s="3"/>
      <c r="V375" s="3"/>
      <c r="W375" s="3"/>
      <c r="X375" s="3"/>
      <c r="Y375" s="3"/>
      <c r="Z375" s="3"/>
      <c r="AA375" s="3"/>
    </row>
    <row r="376" ht="12.0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4"/>
      <c r="T376" s="3"/>
      <c r="U376" s="3"/>
      <c r="V376" s="3"/>
      <c r="W376" s="3"/>
      <c r="X376" s="3"/>
      <c r="Y376" s="3"/>
      <c r="Z376" s="3"/>
      <c r="AA376" s="3"/>
    </row>
    <row r="377" ht="12.0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4"/>
      <c r="T377" s="3"/>
      <c r="U377" s="3"/>
      <c r="V377" s="3"/>
      <c r="W377" s="3"/>
      <c r="X377" s="3"/>
      <c r="Y377" s="3"/>
      <c r="Z377" s="3"/>
      <c r="AA377" s="3"/>
    </row>
    <row r="378" ht="12.0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4"/>
      <c r="T378" s="3"/>
      <c r="U378" s="3"/>
      <c r="V378" s="3"/>
      <c r="W378" s="3"/>
      <c r="X378" s="3"/>
      <c r="Y378" s="3"/>
      <c r="Z378" s="3"/>
      <c r="AA378" s="3"/>
    </row>
    <row r="379" ht="12.0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4"/>
      <c r="T379" s="3"/>
      <c r="U379" s="3"/>
      <c r="V379" s="3"/>
      <c r="W379" s="3"/>
      <c r="X379" s="3"/>
      <c r="Y379" s="3"/>
      <c r="Z379" s="3"/>
      <c r="AA379" s="3"/>
    </row>
    <row r="380" ht="12.0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4"/>
      <c r="T380" s="3"/>
      <c r="U380" s="3"/>
      <c r="V380" s="3"/>
      <c r="W380" s="3"/>
      <c r="X380" s="3"/>
      <c r="Y380" s="3"/>
      <c r="Z380" s="3"/>
      <c r="AA380" s="3"/>
    </row>
    <row r="381" ht="12.0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4"/>
      <c r="T381" s="3"/>
      <c r="U381" s="3"/>
      <c r="V381" s="3"/>
      <c r="W381" s="3"/>
      <c r="X381" s="3"/>
      <c r="Y381" s="3"/>
      <c r="Z381" s="3"/>
      <c r="AA381" s="3"/>
    </row>
    <row r="382" ht="12.0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4"/>
      <c r="T382" s="3"/>
      <c r="U382" s="3"/>
      <c r="V382" s="3"/>
      <c r="W382" s="3"/>
      <c r="X382" s="3"/>
      <c r="Y382" s="3"/>
      <c r="Z382" s="3"/>
      <c r="AA382" s="3"/>
    </row>
    <row r="383" ht="12.0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4"/>
      <c r="T383" s="3"/>
      <c r="U383" s="3"/>
      <c r="V383" s="3"/>
      <c r="W383" s="3"/>
      <c r="X383" s="3"/>
      <c r="Y383" s="3"/>
      <c r="Z383" s="3"/>
      <c r="AA383" s="3"/>
    </row>
    <row r="384" ht="12.0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4"/>
      <c r="T384" s="3"/>
      <c r="U384" s="3"/>
      <c r="V384" s="3"/>
      <c r="W384" s="3"/>
      <c r="X384" s="3"/>
      <c r="Y384" s="3"/>
      <c r="Z384" s="3"/>
      <c r="AA384" s="3"/>
    </row>
    <row r="385" ht="12.0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4"/>
      <c r="T385" s="3"/>
      <c r="U385" s="3"/>
      <c r="V385" s="3"/>
      <c r="W385" s="3"/>
      <c r="X385" s="3"/>
      <c r="Y385" s="3"/>
      <c r="Z385" s="3"/>
      <c r="AA385" s="3"/>
    </row>
    <row r="386" ht="12.0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4"/>
      <c r="T386" s="3"/>
      <c r="U386" s="3"/>
      <c r="V386" s="3"/>
      <c r="W386" s="3"/>
      <c r="X386" s="3"/>
      <c r="Y386" s="3"/>
      <c r="Z386" s="3"/>
      <c r="AA386" s="3"/>
    </row>
    <row r="387" ht="12.0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4"/>
      <c r="T387" s="3"/>
      <c r="U387" s="3"/>
      <c r="V387" s="3"/>
      <c r="W387" s="3"/>
      <c r="X387" s="3"/>
      <c r="Y387" s="3"/>
      <c r="Z387" s="3"/>
      <c r="AA387" s="3"/>
    </row>
    <row r="388" ht="12.0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4"/>
      <c r="T388" s="3"/>
      <c r="U388" s="3"/>
      <c r="V388" s="3"/>
      <c r="W388" s="3"/>
      <c r="X388" s="3"/>
      <c r="Y388" s="3"/>
      <c r="Z388" s="3"/>
      <c r="AA388" s="3"/>
    </row>
    <row r="389" ht="12.0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4"/>
      <c r="T389" s="3"/>
      <c r="U389" s="3"/>
      <c r="V389" s="3"/>
      <c r="W389" s="3"/>
      <c r="X389" s="3"/>
      <c r="Y389" s="3"/>
      <c r="Z389" s="3"/>
      <c r="AA389" s="3"/>
    </row>
    <row r="390" ht="12.0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4"/>
      <c r="T390" s="3"/>
      <c r="U390" s="3"/>
      <c r="V390" s="3"/>
      <c r="W390" s="3"/>
      <c r="X390" s="3"/>
      <c r="Y390" s="3"/>
      <c r="Z390" s="3"/>
      <c r="AA390" s="3"/>
    </row>
    <row r="391" ht="12.0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4"/>
      <c r="T391" s="3"/>
      <c r="U391" s="3"/>
      <c r="V391" s="3"/>
      <c r="W391" s="3"/>
      <c r="X391" s="3"/>
      <c r="Y391" s="3"/>
      <c r="Z391" s="3"/>
      <c r="AA391" s="3"/>
    </row>
    <row r="392" ht="12.0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4"/>
      <c r="T392" s="3"/>
      <c r="U392" s="3"/>
      <c r="V392" s="3"/>
      <c r="W392" s="3"/>
      <c r="X392" s="3"/>
      <c r="Y392" s="3"/>
      <c r="Z392" s="3"/>
      <c r="AA392" s="3"/>
    </row>
    <row r="393" ht="12.0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4"/>
      <c r="T393" s="3"/>
      <c r="U393" s="3"/>
      <c r="V393" s="3"/>
      <c r="W393" s="3"/>
      <c r="X393" s="3"/>
      <c r="Y393" s="3"/>
      <c r="Z393" s="3"/>
      <c r="AA393" s="3"/>
    </row>
    <row r="394" ht="12.0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4"/>
      <c r="T394" s="3"/>
      <c r="U394" s="3"/>
      <c r="V394" s="3"/>
      <c r="W394" s="3"/>
      <c r="X394" s="3"/>
      <c r="Y394" s="3"/>
      <c r="Z394" s="3"/>
      <c r="AA394" s="3"/>
    </row>
    <row r="395" ht="12.0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4"/>
      <c r="T395" s="3"/>
      <c r="U395" s="3"/>
      <c r="V395" s="3"/>
      <c r="W395" s="3"/>
      <c r="X395" s="3"/>
      <c r="Y395" s="3"/>
      <c r="Z395" s="3"/>
      <c r="AA395" s="3"/>
    </row>
    <row r="396" ht="12.0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4"/>
      <c r="T396" s="3"/>
      <c r="U396" s="3"/>
      <c r="V396" s="3"/>
      <c r="W396" s="3"/>
      <c r="X396" s="3"/>
      <c r="Y396" s="3"/>
      <c r="Z396" s="3"/>
      <c r="AA396" s="3"/>
    </row>
    <row r="397" ht="12.0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4"/>
      <c r="T397" s="3"/>
      <c r="U397" s="3"/>
      <c r="V397" s="3"/>
      <c r="W397" s="3"/>
      <c r="X397" s="3"/>
      <c r="Y397" s="3"/>
      <c r="Z397" s="3"/>
      <c r="AA397" s="3"/>
    </row>
    <row r="398" ht="12.0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4"/>
      <c r="T398" s="3"/>
      <c r="U398" s="3"/>
      <c r="V398" s="3"/>
      <c r="W398" s="3"/>
      <c r="X398" s="3"/>
      <c r="Y398" s="3"/>
      <c r="Z398" s="3"/>
      <c r="AA398" s="3"/>
    </row>
    <row r="399" ht="12.0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4"/>
      <c r="T399" s="3"/>
      <c r="U399" s="3"/>
      <c r="V399" s="3"/>
      <c r="W399" s="3"/>
      <c r="X399" s="3"/>
      <c r="Y399" s="3"/>
      <c r="Z399" s="3"/>
      <c r="AA399" s="3"/>
    </row>
    <row r="400" ht="12.0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4"/>
      <c r="T400" s="3"/>
      <c r="U400" s="3"/>
      <c r="V400" s="3"/>
      <c r="W400" s="3"/>
      <c r="X400" s="3"/>
      <c r="Y400" s="3"/>
      <c r="Z400" s="3"/>
      <c r="AA400" s="3"/>
    </row>
    <row r="401" ht="12.0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4"/>
      <c r="T401" s="3"/>
      <c r="U401" s="3"/>
      <c r="V401" s="3"/>
      <c r="W401" s="3"/>
      <c r="X401" s="3"/>
      <c r="Y401" s="3"/>
      <c r="Z401" s="3"/>
      <c r="AA401" s="3"/>
    </row>
    <row r="402" ht="12.0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4"/>
      <c r="T402" s="3"/>
      <c r="U402" s="3"/>
      <c r="V402" s="3"/>
      <c r="W402" s="3"/>
      <c r="X402" s="3"/>
      <c r="Y402" s="3"/>
      <c r="Z402" s="3"/>
      <c r="AA402" s="3"/>
    </row>
    <row r="403" ht="12.0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4"/>
      <c r="T403" s="3"/>
      <c r="U403" s="3"/>
      <c r="V403" s="3"/>
      <c r="W403" s="3"/>
      <c r="X403" s="3"/>
      <c r="Y403" s="3"/>
      <c r="Z403" s="3"/>
      <c r="AA403" s="3"/>
    </row>
    <row r="404" ht="12.0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4"/>
      <c r="T404" s="3"/>
      <c r="U404" s="3"/>
      <c r="V404" s="3"/>
      <c r="W404" s="3"/>
      <c r="X404" s="3"/>
      <c r="Y404" s="3"/>
      <c r="Z404" s="3"/>
      <c r="AA404" s="3"/>
    </row>
    <row r="405" ht="12.0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4"/>
      <c r="T405" s="3"/>
      <c r="U405" s="3"/>
      <c r="V405" s="3"/>
      <c r="W405" s="3"/>
      <c r="X405" s="3"/>
      <c r="Y405" s="3"/>
      <c r="Z405" s="3"/>
      <c r="AA405" s="3"/>
    </row>
    <row r="406" ht="12.0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4"/>
      <c r="T406" s="3"/>
      <c r="U406" s="3"/>
      <c r="V406" s="3"/>
      <c r="W406" s="3"/>
      <c r="X406" s="3"/>
      <c r="Y406" s="3"/>
      <c r="Z406" s="3"/>
      <c r="AA406" s="3"/>
    </row>
    <row r="407" ht="12.0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4"/>
      <c r="T407" s="3"/>
      <c r="U407" s="3"/>
      <c r="V407" s="3"/>
      <c r="W407" s="3"/>
      <c r="X407" s="3"/>
      <c r="Y407" s="3"/>
      <c r="Z407" s="3"/>
      <c r="AA407" s="3"/>
    </row>
    <row r="408" ht="12.0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4"/>
      <c r="T408" s="3"/>
      <c r="U408" s="3"/>
      <c r="V408" s="3"/>
      <c r="W408" s="3"/>
      <c r="X408" s="3"/>
      <c r="Y408" s="3"/>
      <c r="Z408" s="3"/>
      <c r="AA408" s="3"/>
    </row>
    <row r="409" ht="12.0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4"/>
      <c r="T409" s="3"/>
      <c r="U409" s="3"/>
      <c r="V409" s="3"/>
      <c r="W409" s="3"/>
      <c r="X409" s="3"/>
      <c r="Y409" s="3"/>
      <c r="Z409" s="3"/>
      <c r="AA409" s="3"/>
    </row>
    <row r="410" ht="12.0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4"/>
      <c r="T410" s="3"/>
      <c r="U410" s="3"/>
      <c r="V410" s="3"/>
      <c r="W410" s="3"/>
      <c r="X410" s="3"/>
      <c r="Y410" s="3"/>
      <c r="Z410" s="3"/>
      <c r="AA410" s="3"/>
    </row>
    <row r="411" ht="12.0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4"/>
      <c r="T411" s="3"/>
      <c r="U411" s="3"/>
      <c r="V411" s="3"/>
      <c r="W411" s="3"/>
      <c r="X411" s="3"/>
      <c r="Y411" s="3"/>
      <c r="Z411" s="3"/>
      <c r="AA411" s="3"/>
    </row>
    <row r="412" ht="12.0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4"/>
      <c r="T412" s="3"/>
      <c r="U412" s="3"/>
      <c r="V412" s="3"/>
      <c r="W412" s="3"/>
      <c r="X412" s="3"/>
      <c r="Y412" s="3"/>
      <c r="Z412" s="3"/>
      <c r="AA412" s="3"/>
    </row>
    <row r="413" ht="12.0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4"/>
      <c r="T413" s="3"/>
      <c r="U413" s="3"/>
      <c r="V413" s="3"/>
      <c r="W413" s="3"/>
      <c r="X413" s="3"/>
      <c r="Y413" s="3"/>
      <c r="Z413" s="3"/>
      <c r="AA413" s="3"/>
    </row>
    <row r="414" ht="12.0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4"/>
      <c r="T414" s="3"/>
      <c r="U414" s="3"/>
      <c r="V414" s="3"/>
      <c r="W414" s="3"/>
      <c r="X414" s="3"/>
      <c r="Y414" s="3"/>
      <c r="Z414" s="3"/>
      <c r="AA414" s="3"/>
    </row>
    <row r="415" ht="12.0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4"/>
      <c r="T415" s="3"/>
      <c r="U415" s="3"/>
      <c r="V415" s="3"/>
      <c r="W415" s="3"/>
      <c r="X415" s="3"/>
      <c r="Y415" s="3"/>
      <c r="Z415" s="3"/>
      <c r="AA415" s="3"/>
    </row>
    <row r="416" ht="12.0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4"/>
      <c r="T416" s="3"/>
      <c r="U416" s="3"/>
      <c r="V416" s="3"/>
      <c r="W416" s="3"/>
      <c r="X416" s="3"/>
      <c r="Y416" s="3"/>
      <c r="Z416" s="3"/>
      <c r="AA416" s="3"/>
    </row>
    <row r="417" ht="12.0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4"/>
      <c r="T417" s="3"/>
      <c r="U417" s="3"/>
      <c r="V417" s="3"/>
      <c r="W417" s="3"/>
      <c r="X417" s="3"/>
      <c r="Y417" s="3"/>
      <c r="Z417" s="3"/>
      <c r="AA417" s="3"/>
    </row>
    <row r="418" ht="12.0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4"/>
      <c r="T418" s="3"/>
      <c r="U418" s="3"/>
      <c r="V418" s="3"/>
      <c r="W418" s="3"/>
      <c r="X418" s="3"/>
      <c r="Y418" s="3"/>
      <c r="Z418" s="3"/>
      <c r="AA418" s="3"/>
    </row>
    <row r="419" ht="12.0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4"/>
      <c r="T419" s="3"/>
      <c r="U419" s="3"/>
      <c r="V419" s="3"/>
      <c r="W419" s="3"/>
      <c r="X419" s="3"/>
      <c r="Y419" s="3"/>
      <c r="Z419" s="3"/>
      <c r="AA419" s="3"/>
    </row>
    <row r="420" ht="12.0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4"/>
      <c r="T420" s="3"/>
      <c r="U420" s="3"/>
      <c r="V420" s="3"/>
      <c r="W420" s="3"/>
      <c r="X420" s="3"/>
      <c r="Y420" s="3"/>
      <c r="Z420" s="3"/>
      <c r="AA420" s="3"/>
    </row>
    <row r="421" ht="12.0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4"/>
      <c r="T421" s="3"/>
      <c r="U421" s="3"/>
      <c r="V421" s="3"/>
      <c r="W421" s="3"/>
      <c r="X421" s="3"/>
      <c r="Y421" s="3"/>
      <c r="Z421" s="3"/>
      <c r="AA421" s="3"/>
    </row>
    <row r="422" ht="12.0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4"/>
      <c r="T422" s="3"/>
      <c r="U422" s="3"/>
      <c r="V422" s="3"/>
      <c r="W422" s="3"/>
      <c r="X422" s="3"/>
      <c r="Y422" s="3"/>
      <c r="Z422" s="3"/>
      <c r="AA422" s="3"/>
    </row>
    <row r="423" ht="12.0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4"/>
      <c r="T423" s="3"/>
      <c r="U423" s="3"/>
      <c r="V423" s="3"/>
      <c r="W423" s="3"/>
      <c r="X423" s="3"/>
      <c r="Y423" s="3"/>
      <c r="Z423" s="3"/>
      <c r="AA423" s="3"/>
    </row>
    <row r="424" ht="12.0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4"/>
      <c r="T424" s="3"/>
      <c r="U424" s="3"/>
      <c r="V424" s="3"/>
      <c r="W424" s="3"/>
      <c r="X424" s="3"/>
      <c r="Y424" s="3"/>
      <c r="Z424" s="3"/>
      <c r="AA424" s="3"/>
    </row>
    <row r="425" ht="12.0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4"/>
      <c r="T425" s="3"/>
      <c r="U425" s="3"/>
      <c r="V425" s="3"/>
      <c r="W425" s="3"/>
      <c r="X425" s="3"/>
      <c r="Y425" s="3"/>
      <c r="Z425" s="3"/>
      <c r="AA425" s="3"/>
    </row>
    <row r="426" ht="12.0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4"/>
      <c r="T426" s="3"/>
      <c r="U426" s="3"/>
      <c r="V426" s="3"/>
      <c r="W426" s="3"/>
      <c r="X426" s="3"/>
      <c r="Y426" s="3"/>
      <c r="Z426" s="3"/>
      <c r="AA426" s="3"/>
    </row>
    <row r="427" ht="12.0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4"/>
      <c r="T427" s="3"/>
      <c r="U427" s="3"/>
      <c r="V427" s="3"/>
      <c r="W427" s="3"/>
      <c r="X427" s="3"/>
      <c r="Y427" s="3"/>
      <c r="Z427" s="3"/>
      <c r="AA427" s="3"/>
    </row>
    <row r="428" ht="12.0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4"/>
      <c r="T428" s="3"/>
      <c r="U428" s="3"/>
      <c r="V428" s="3"/>
      <c r="W428" s="3"/>
      <c r="X428" s="3"/>
      <c r="Y428" s="3"/>
      <c r="Z428" s="3"/>
      <c r="AA428" s="3"/>
    </row>
    <row r="429" ht="12.0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4"/>
      <c r="T429" s="3"/>
      <c r="U429" s="3"/>
      <c r="V429" s="3"/>
      <c r="W429" s="3"/>
      <c r="X429" s="3"/>
      <c r="Y429" s="3"/>
      <c r="Z429" s="3"/>
      <c r="AA429" s="3"/>
    </row>
    <row r="430" ht="12.0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4"/>
      <c r="T430" s="3"/>
      <c r="U430" s="3"/>
      <c r="V430" s="3"/>
      <c r="W430" s="3"/>
      <c r="X430" s="3"/>
      <c r="Y430" s="3"/>
      <c r="Z430" s="3"/>
      <c r="AA430" s="3"/>
    </row>
    <row r="431" ht="12.0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4"/>
      <c r="T431" s="3"/>
      <c r="U431" s="3"/>
      <c r="V431" s="3"/>
      <c r="W431" s="3"/>
      <c r="X431" s="3"/>
      <c r="Y431" s="3"/>
      <c r="Z431" s="3"/>
      <c r="AA431" s="3"/>
    </row>
    <row r="432" ht="12.0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4"/>
      <c r="T432" s="3"/>
      <c r="U432" s="3"/>
      <c r="V432" s="3"/>
      <c r="W432" s="3"/>
      <c r="X432" s="3"/>
      <c r="Y432" s="3"/>
      <c r="Z432" s="3"/>
      <c r="AA432" s="3"/>
    </row>
    <row r="433" ht="12.0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4"/>
      <c r="T433" s="3"/>
      <c r="U433" s="3"/>
      <c r="V433" s="3"/>
      <c r="W433" s="3"/>
      <c r="X433" s="3"/>
      <c r="Y433" s="3"/>
      <c r="Z433" s="3"/>
      <c r="AA433" s="3"/>
    </row>
    <row r="434" ht="12.0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4"/>
      <c r="T434" s="3"/>
      <c r="U434" s="3"/>
      <c r="V434" s="3"/>
      <c r="W434" s="3"/>
      <c r="X434" s="3"/>
      <c r="Y434" s="3"/>
      <c r="Z434" s="3"/>
      <c r="AA434" s="3"/>
    </row>
    <row r="435" ht="12.0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4"/>
      <c r="T435" s="3"/>
      <c r="U435" s="3"/>
      <c r="V435" s="3"/>
      <c r="W435" s="3"/>
      <c r="X435" s="3"/>
      <c r="Y435" s="3"/>
      <c r="Z435" s="3"/>
      <c r="AA435" s="3"/>
    </row>
    <row r="436" ht="12.0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4"/>
      <c r="T436" s="3"/>
      <c r="U436" s="3"/>
      <c r="V436" s="3"/>
      <c r="W436" s="3"/>
      <c r="X436" s="3"/>
      <c r="Y436" s="3"/>
      <c r="Z436" s="3"/>
      <c r="AA436" s="3"/>
    </row>
    <row r="437" ht="12.0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4"/>
      <c r="T437" s="3"/>
      <c r="U437" s="3"/>
      <c r="V437" s="3"/>
      <c r="W437" s="3"/>
      <c r="X437" s="3"/>
      <c r="Y437" s="3"/>
      <c r="Z437" s="3"/>
      <c r="AA437" s="3"/>
    </row>
    <row r="438" ht="12.0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4"/>
      <c r="T438" s="3"/>
      <c r="U438" s="3"/>
      <c r="V438" s="3"/>
      <c r="W438" s="3"/>
      <c r="X438" s="3"/>
      <c r="Y438" s="3"/>
      <c r="Z438" s="3"/>
      <c r="AA438" s="3"/>
    </row>
    <row r="439" ht="12.0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4"/>
      <c r="T439" s="3"/>
      <c r="U439" s="3"/>
      <c r="V439" s="3"/>
      <c r="W439" s="3"/>
      <c r="X439" s="3"/>
      <c r="Y439" s="3"/>
      <c r="Z439" s="3"/>
      <c r="AA439" s="3"/>
    </row>
    <row r="440" ht="12.0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4"/>
      <c r="T440" s="3"/>
      <c r="U440" s="3"/>
      <c r="V440" s="3"/>
      <c r="W440" s="3"/>
      <c r="X440" s="3"/>
      <c r="Y440" s="3"/>
      <c r="Z440" s="3"/>
      <c r="AA440" s="3"/>
    </row>
    <row r="441" ht="12.0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4"/>
      <c r="T441" s="3"/>
      <c r="U441" s="3"/>
      <c r="V441" s="3"/>
      <c r="W441" s="3"/>
      <c r="X441" s="3"/>
      <c r="Y441" s="3"/>
      <c r="Z441" s="3"/>
      <c r="AA441" s="3"/>
    </row>
    <row r="442" ht="12.0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4"/>
      <c r="T442" s="3"/>
      <c r="U442" s="3"/>
      <c r="V442" s="3"/>
      <c r="W442" s="3"/>
      <c r="X442" s="3"/>
      <c r="Y442" s="3"/>
      <c r="Z442" s="3"/>
      <c r="AA442" s="3"/>
    </row>
    <row r="443" ht="12.0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4"/>
      <c r="T443" s="3"/>
      <c r="U443" s="3"/>
      <c r="V443" s="3"/>
      <c r="W443" s="3"/>
      <c r="X443" s="3"/>
      <c r="Y443" s="3"/>
      <c r="Z443" s="3"/>
      <c r="AA443" s="3"/>
    </row>
    <row r="444" ht="12.0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4"/>
      <c r="T444" s="3"/>
      <c r="U444" s="3"/>
      <c r="V444" s="3"/>
      <c r="W444" s="3"/>
      <c r="X444" s="3"/>
      <c r="Y444" s="3"/>
      <c r="Z444" s="3"/>
      <c r="AA444" s="3"/>
    </row>
    <row r="445" ht="12.0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4"/>
      <c r="T445" s="3"/>
      <c r="U445" s="3"/>
      <c r="V445" s="3"/>
      <c r="W445" s="3"/>
      <c r="X445" s="3"/>
      <c r="Y445" s="3"/>
      <c r="Z445" s="3"/>
      <c r="AA445" s="3"/>
    </row>
    <row r="446" ht="12.0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4"/>
      <c r="T446" s="3"/>
      <c r="U446" s="3"/>
      <c r="V446" s="3"/>
      <c r="W446" s="3"/>
      <c r="X446" s="3"/>
      <c r="Y446" s="3"/>
      <c r="Z446" s="3"/>
      <c r="AA446" s="3"/>
    </row>
    <row r="447" ht="12.0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4"/>
      <c r="T447" s="3"/>
      <c r="U447" s="3"/>
      <c r="V447" s="3"/>
      <c r="W447" s="3"/>
      <c r="X447" s="3"/>
      <c r="Y447" s="3"/>
      <c r="Z447" s="3"/>
      <c r="AA447" s="3"/>
    </row>
    <row r="448" ht="12.0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4"/>
      <c r="T448" s="3"/>
      <c r="U448" s="3"/>
      <c r="V448" s="3"/>
      <c r="W448" s="3"/>
      <c r="X448" s="3"/>
      <c r="Y448" s="3"/>
      <c r="Z448" s="3"/>
      <c r="AA448" s="3"/>
    </row>
    <row r="449" ht="12.0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4"/>
      <c r="T449" s="3"/>
      <c r="U449" s="3"/>
      <c r="V449" s="3"/>
      <c r="W449" s="3"/>
      <c r="X449" s="3"/>
      <c r="Y449" s="3"/>
      <c r="Z449" s="3"/>
      <c r="AA449" s="3"/>
    </row>
    <row r="450" ht="12.0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4"/>
      <c r="T450" s="3"/>
      <c r="U450" s="3"/>
      <c r="V450" s="3"/>
      <c r="W450" s="3"/>
      <c r="X450" s="3"/>
      <c r="Y450" s="3"/>
      <c r="Z450" s="3"/>
      <c r="AA450" s="3"/>
    </row>
    <row r="451" ht="12.0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4"/>
      <c r="T451" s="3"/>
      <c r="U451" s="3"/>
      <c r="V451" s="3"/>
      <c r="W451" s="3"/>
      <c r="X451" s="3"/>
      <c r="Y451" s="3"/>
      <c r="Z451" s="3"/>
      <c r="AA451" s="3"/>
    </row>
    <row r="452" ht="12.0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4"/>
      <c r="T452" s="3"/>
      <c r="U452" s="3"/>
      <c r="V452" s="3"/>
      <c r="W452" s="3"/>
      <c r="X452" s="3"/>
      <c r="Y452" s="3"/>
      <c r="Z452" s="3"/>
      <c r="AA452" s="3"/>
    </row>
    <row r="453" ht="12.0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4"/>
      <c r="T453" s="3"/>
      <c r="U453" s="3"/>
      <c r="V453" s="3"/>
      <c r="W453" s="3"/>
      <c r="X453" s="3"/>
      <c r="Y453" s="3"/>
      <c r="Z453" s="3"/>
      <c r="AA453" s="3"/>
    </row>
    <row r="454" ht="12.0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4"/>
      <c r="T454" s="3"/>
      <c r="U454" s="3"/>
      <c r="V454" s="3"/>
      <c r="W454" s="3"/>
      <c r="X454" s="3"/>
      <c r="Y454" s="3"/>
      <c r="Z454" s="3"/>
      <c r="AA454" s="3"/>
    </row>
    <row r="455" ht="12.0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4"/>
      <c r="T455" s="3"/>
      <c r="U455" s="3"/>
      <c r="V455" s="3"/>
      <c r="W455" s="3"/>
      <c r="X455" s="3"/>
      <c r="Y455" s="3"/>
      <c r="Z455" s="3"/>
      <c r="AA455" s="3"/>
    </row>
    <row r="456" ht="12.0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4"/>
      <c r="T456" s="3"/>
      <c r="U456" s="3"/>
      <c r="V456" s="3"/>
      <c r="W456" s="3"/>
      <c r="X456" s="3"/>
      <c r="Y456" s="3"/>
      <c r="Z456" s="3"/>
      <c r="AA456" s="3"/>
    </row>
    <row r="457" ht="12.0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4"/>
      <c r="T457" s="3"/>
      <c r="U457" s="3"/>
      <c r="V457" s="3"/>
      <c r="W457" s="3"/>
      <c r="X457" s="3"/>
      <c r="Y457" s="3"/>
      <c r="Z457" s="3"/>
      <c r="AA457" s="3"/>
    </row>
    <row r="458" ht="12.0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4"/>
      <c r="T458" s="3"/>
      <c r="U458" s="3"/>
      <c r="V458" s="3"/>
      <c r="W458" s="3"/>
      <c r="X458" s="3"/>
      <c r="Y458" s="3"/>
      <c r="Z458" s="3"/>
      <c r="AA458" s="3"/>
    </row>
    <row r="459" ht="12.0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4"/>
      <c r="T459" s="3"/>
      <c r="U459" s="3"/>
      <c r="V459" s="3"/>
      <c r="W459" s="3"/>
      <c r="X459" s="3"/>
      <c r="Y459" s="3"/>
      <c r="Z459" s="3"/>
      <c r="AA459" s="3"/>
    </row>
    <row r="460" ht="12.0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4"/>
      <c r="T460" s="3"/>
      <c r="U460" s="3"/>
      <c r="V460" s="3"/>
      <c r="W460" s="3"/>
      <c r="X460" s="3"/>
      <c r="Y460" s="3"/>
      <c r="Z460" s="3"/>
      <c r="AA460" s="3"/>
    </row>
    <row r="461" ht="12.0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4"/>
      <c r="T461" s="3"/>
      <c r="U461" s="3"/>
      <c r="V461" s="3"/>
      <c r="W461" s="3"/>
      <c r="X461" s="3"/>
      <c r="Y461" s="3"/>
      <c r="Z461" s="3"/>
      <c r="AA461" s="3"/>
    </row>
    <row r="462" ht="12.0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4"/>
      <c r="T462" s="3"/>
      <c r="U462" s="3"/>
      <c r="V462" s="3"/>
      <c r="W462" s="3"/>
      <c r="X462" s="3"/>
      <c r="Y462" s="3"/>
      <c r="Z462" s="3"/>
      <c r="AA462" s="3"/>
    </row>
    <row r="463" ht="12.0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4"/>
      <c r="T463" s="3"/>
      <c r="U463" s="3"/>
      <c r="V463" s="3"/>
      <c r="W463" s="3"/>
      <c r="X463" s="3"/>
      <c r="Y463" s="3"/>
      <c r="Z463" s="3"/>
      <c r="AA463" s="3"/>
    </row>
    <row r="464" ht="12.0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4"/>
      <c r="T464" s="3"/>
      <c r="U464" s="3"/>
      <c r="V464" s="3"/>
      <c r="W464" s="3"/>
      <c r="X464" s="3"/>
      <c r="Y464" s="3"/>
      <c r="Z464" s="3"/>
      <c r="AA464" s="3"/>
    </row>
    <row r="465" ht="12.0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4"/>
      <c r="T465" s="3"/>
      <c r="U465" s="3"/>
      <c r="V465" s="3"/>
      <c r="W465" s="3"/>
      <c r="X465" s="3"/>
      <c r="Y465" s="3"/>
      <c r="Z465" s="3"/>
      <c r="AA465" s="3"/>
    </row>
    <row r="466" ht="12.0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4"/>
      <c r="T466" s="3"/>
      <c r="U466" s="3"/>
      <c r="V466" s="3"/>
      <c r="W466" s="3"/>
      <c r="X466" s="3"/>
      <c r="Y466" s="3"/>
      <c r="Z466" s="3"/>
      <c r="AA466" s="3"/>
    </row>
    <row r="467" ht="12.0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4"/>
      <c r="T467" s="3"/>
      <c r="U467" s="3"/>
      <c r="V467" s="3"/>
      <c r="W467" s="3"/>
      <c r="X467" s="3"/>
      <c r="Y467" s="3"/>
      <c r="Z467" s="3"/>
      <c r="AA467" s="3"/>
    </row>
    <row r="468" ht="12.0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4"/>
      <c r="T468" s="3"/>
      <c r="U468" s="3"/>
      <c r="V468" s="3"/>
      <c r="W468" s="3"/>
      <c r="X468" s="3"/>
      <c r="Y468" s="3"/>
      <c r="Z468" s="3"/>
      <c r="AA468" s="3"/>
    </row>
    <row r="469" ht="12.0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4"/>
      <c r="T469" s="3"/>
      <c r="U469" s="3"/>
      <c r="V469" s="3"/>
      <c r="W469" s="3"/>
      <c r="X469" s="3"/>
      <c r="Y469" s="3"/>
      <c r="Z469" s="3"/>
      <c r="AA469" s="3"/>
    </row>
    <row r="470" ht="12.0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4"/>
      <c r="T470" s="3"/>
      <c r="U470" s="3"/>
      <c r="V470" s="3"/>
      <c r="W470" s="3"/>
      <c r="X470" s="3"/>
      <c r="Y470" s="3"/>
      <c r="Z470" s="3"/>
      <c r="AA470" s="3"/>
    </row>
    <row r="471" ht="12.0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4"/>
      <c r="T471" s="3"/>
      <c r="U471" s="3"/>
      <c r="V471" s="3"/>
      <c r="W471" s="3"/>
      <c r="X471" s="3"/>
      <c r="Y471" s="3"/>
      <c r="Z471" s="3"/>
      <c r="AA471" s="3"/>
    </row>
    <row r="472" ht="12.0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4"/>
      <c r="T472" s="3"/>
      <c r="U472" s="3"/>
      <c r="V472" s="3"/>
      <c r="W472" s="3"/>
      <c r="X472" s="3"/>
      <c r="Y472" s="3"/>
      <c r="Z472" s="3"/>
      <c r="AA472" s="3"/>
    </row>
    <row r="473" ht="12.0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4"/>
      <c r="T473" s="3"/>
      <c r="U473" s="3"/>
      <c r="V473" s="3"/>
      <c r="W473" s="3"/>
      <c r="X473" s="3"/>
      <c r="Y473" s="3"/>
      <c r="Z473" s="3"/>
      <c r="AA473" s="3"/>
    </row>
    <row r="474" ht="12.0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4"/>
      <c r="T474" s="3"/>
      <c r="U474" s="3"/>
      <c r="V474" s="3"/>
      <c r="W474" s="3"/>
      <c r="X474" s="3"/>
      <c r="Y474" s="3"/>
      <c r="Z474" s="3"/>
      <c r="AA474" s="3"/>
    </row>
    <row r="475" ht="12.0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4"/>
      <c r="T475" s="3"/>
      <c r="U475" s="3"/>
      <c r="V475" s="3"/>
      <c r="W475" s="3"/>
      <c r="X475" s="3"/>
      <c r="Y475" s="3"/>
      <c r="Z475" s="3"/>
      <c r="AA475" s="3"/>
    </row>
    <row r="476" ht="12.0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4"/>
      <c r="T476" s="3"/>
      <c r="U476" s="3"/>
      <c r="V476" s="3"/>
      <c r="W476" s="3"/>
      <c r="X476" s="3"/>
      <c r="Y476" s="3"/>
      <c r="Z476" s="3"/>
      <c r="AA476" s="3"/>
    </row>
    <row r="477" ht="12.0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4"/>
      <c r="T477" s="3"/>
      <c r="U477" s="3"/>
      <c r="V477" s="3"/>
      <c r="W477" s="3"/>
      <c r="X477" s="3"/>
      <c r="Y477" s="3"/>
      <c r="Z477" s="3"/>
      <c r="AA477" s="3"/>
    </row>
    <row r="478" ht="12.0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4"/>
      <c r="T478" s="3"/>
      <c r="U478" s="3"/>
      <c r="V478" s="3"/>
      <c r="W478" s="3"/>
      <c r="X478" s="3"/>
      <c r="Y478" s="3"/>
      <c r="Z478" s="3"/>
      <c r="AA478" s="3"/>
    </row>
    <row r="479" ht="12.0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4"/>
      <c r="T479" s="3"/>
      <c r="U479" s="3"/>
      <c r="V479" s="3"/>
      <c r="W479" s="3"/>
      <c r="X479" s="3"/>
      <c r="Y479" s="3"/>
      <c r="Z479" s="3"/>
      <c r="AA479" s="3"/>
    </row>
    <row r="480" ht="12.0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4"/>
      <c r="T480" s="3"/>
      <c r="U480" s="3"/>
      <c r="V480" s="3"/>
      <c r="W480" s="3"/>
      <c r="X480" s="3"/>
      <c r="Y480" s="3"/>
      <c r="Z480" s="3"/>
      <c r="AA480" s="3"/>
    </row>
    <row r="481" ht="12.0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4"/>
      <c r="T481" s="3"/>
      <c r="U481" s="3"/>
      <c r="V481" s="3"/>
      <c r="W481" s="3"/>
      <c r="X481" s="3"/>
      <c r="Y481" s="3"/>
      <c r="Z481" s="3"/>
      <c r="AA481" s="3"/>
    </row>
    <row r="482" ht="12.0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4"/>
      <c r="T482" s="3"/>
      <c r="U482" s="3"/>
      <c r="V482" s="3"/>
      <c r="W482" s="3"/>
      <c r="X482" s="3"/>
      <c r="Y482" s="3"/>
      <c r="Z482" s="3"/>
      <c r="AA482" s="3"/>
    </row>
    <row r="483" ht="12.0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4"/>
      <c r="T483" s="3"/>
      <c r="U483" s="3"/>
      <c r="V483" s="3"/>
      <c r="W483" s="3"/>
      <c r="X483" s="3"/>
      <c r="Y483" s="3"/>
      <c r="Z483" s="3"/>
      <c r="AA483" s="3"/>
    </row>
    <row r="484" ht="12.0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4"/>
      <c r="T484" s="3"/>
      <c r="U484" s="3"/>
      <c r="V484" s="3"/>
      <c r="W484" s="3"/>
      <c r="X484" s="3"/>
      <c r="Y484" s="3"/>
      <c r="Z484" s="3"/>
      <c r="AA484" s="3"/>
    </row>
    <row r="485" ht="12.0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4"/>
      <c r="T485" s="3"/>
      <c r="U485" s="3"/>
      <c r="V485" s="3"/>
      <c r="W485" s="3"/>
      <c r="X485" s="3"/>
      <c r="Y485" s="3"/>
      <c r="Z485" s="3"/>
      <c r="AA485" s="3"/>
    </row>
    <row r="486" ht="12.0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4"/>
      <c r="T486" s="3"/>
      <c r="U486" s="3"/>
      <c r="V486" s="3"/>
      <c r="W486" s="3"/>
      <c r="X486" s="3"/>
      <c r="Y486" s="3"/>
      <c r="Z486" s="3"/>
      <c r="AA486" s="3"/>
    </row>
    <row r="487" ht="12.0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4"/>
      <c r="T487" s="3"/>
      <c r="U487" s="3"/>
      <c r="V487" s="3"/>
      <c r="W487" s="3"/>
      <c r="X487" s="3"/>
      <c r="Y487" s="3"/>
      <c r="Z487" s="3"/>
      <c r="AA487" s="3"/>
    </row>
    <row r="488" ht="12.0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4"/>
      <c r="T488" s="3"/>
      <c r="U488" s="3"/>
      <c r="V488" s="3"/>
      <c r="W488" s="3"/>
      <c r="X488" s="3"/>
      <c r="Y488" s="3"/>
      <c r="Z488" s="3"/>
      <c r="AA488" s="3"/>
    </row>
    <row r="489" ht="12.0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4"/>
      <c r="T489" s="3"/>
      <c r="U489" s="3"/>
      <c r="V489" s="3"/>
      <c r="W489" s="3"/>
      <c r="X489" s="3"/>
      <c r="Y489" s="3"/>
      <c r="Z489" s="3"/>
      <c r="AA489" s="3"/>
    </row>
    <row r="490" ht="12.0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4"/>
      <c r="T490" s="3"/>
      <c r="U490" s="3"/>
      <c r="V490" s="3"/>
      <c r="W490" s="3"/>
      <c r="X490" s="3"/>
      <c r="Y490" s="3"/>
      <c r="Z490" s="3"/>
      <c r="AA490" s="3"/>
    </row>
    <row r="491" ht="12.0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4"/>
      <c r="T491" s="3"/>
      <c r="U491" s="3"/>
      <c r="V491" s="3"/>
      <c r="W491" s="3"/>
      <c r="X491" s="3"/>
      <c r="Y491" s="3"/>
      <c r="Z491" s="3"/>
      <c r="AA491" s="3"/>
    </row>
    <row r="492" ht="12.0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4"/>
      <c r="T492" s="3"/>
      <c r="U492" s="3"/>
      <c r="V492" s="3"/>
      <c r="W492" s="3"/>
      <c r="X492" s="3"/>
      <c r="Y492" s="3"/>
      <c r="Z492" s="3"/>
      <c r="AA492" s="3"/>
    </row>
    <row r="493" ht="12.0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4"/>
      <c r="T493" s="3"/>
      <c r="U493" s="3"/>
      <c r="V493" s="3"/>
      <c r="W493" s="3"/>
      <c r="X493" s="3"/>
      <c r="Y493" s="3"/>
      <c r="Z493" s="3"/>
      <c r="AA493" s="3"/>
    </row>
    <row r="494" ht="12.0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4"/>
      <c r="T494" s="3"/>
      <c r="U494" s="3"/>
      <c r="V494" s="3"/>
      <c r="W494" s="3"/>
      <c r="X494" s="3"/>
      <c r="Y494" s="3"/>
      <c r="Z494" s="3"/>
      <c r="AA494" s="3"/>
    </row>
    <row r="495" ht="12.0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4"/>
      <c r="T495" s="3"/>
      <c r="U495" s="3"/>
      <c r="V495" s="3"/>
      <c r="W495" s="3"/>
      <c r="X495" s="3"/>
      <c r="Y495" s="3"/>
      <c r="Z495" s="3"/>
      <c r="AA495" s="3"/>
    </row>
    <row r="496" ht="12.0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4"/>
      <c r="T496" s="3"/>
      <c r="U496" s="3"/>
      <c r="V496" s="3"/>
      <c r="W496" s="3"/>
      <c r="X496" s="3"/>
      <c r="Y496" s="3"/>
      <c r="Z496" s="3"/>
      <c r="AA496" s="3"/>
    </row>
    <row r="497" ht="12.0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4"/>
      <c r="T497" s="3"/>
      <c r="U497" s="3"/>
      <c r="V497" s="3"/>
      <c r="W497" s="3"/>
      <c r="X497" s="3"/>
      <c r="Y497" s="3"/>
      <c r="Z497" s="3"/>
      <c r="AA497" s="3"/>
    </row>
    <row r="498" ht="12.0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4"/>
      <c r="T498" s="3"/>
      <c r="U498" s="3"/>
      <c r="V498" s="3"/>
      <c r="W498" s="3"/>
      <c r="X498" s="3"/>
      <c r="Y498" s="3"/>
      <c r="Z498" s="3"/>
      <c r="AA498" s="3"/>
    </row>
    <row r="499" ht="12.0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4"/>
      <c r="T499" s="3"/>
      <c r="U499" s="3"/>
      <c r="V499" s="3"/>
      <c r="W499" s="3"/>
      <c r="X499" s="3"/>
      <c r="Y499" s="3"/>
      <c r="Z499" s="3"/>
      <c r="AA499" s="3"/>
    </row>
    <row r="500" ht="12.0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4"/>
      <c r="T500" s="3"/>
      <c r="U500" s="3"/>
      <c r="V500" s="3"/>
      <c r="W500" s="3"/>
      <c r="X500" s="3"/>
      <c r="Y500" s="3"/>
      <c r="Z500" s="3"/>
      <c r="AA500" s="3"/>
    </row>
    <row r="501" ht="12.0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4"/>
      <c r="T501" s="3"/>
      <c r="U501" s="3"/>
      <c r="V501" s="3"/>
      <c r="W501" s="3"/>
      <c r="X501" s="3"/>
      <c r="Y501" s="3"/>
      <c r="Z501" s="3"/>
      <c r="AA501" s="3"/>
    </row>
    <row r="502" ht="12.0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4"/>
      <c r="T502" s="3"/>
      <c r="U502" s="3"/>
      <c r="V502" s="3"/>
      <c r="W502" s="3"/>
      <c r="X502" s="3"/>
      <c r="Y502" s="3"/>
      <c r="Z502" s="3"/>
      <c r="AA502" s="3"/>
    </row>
    <row r="503" ht="12.0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4"/>
      <c r="T503" s="3"/>
      <c r="U503" s="3"/>
      <c r="V503" s="3"/>
      <c r="W503" s="3"/>
      <c r="X503" s="3"/>
      <c r="Y503" s="3"/>
      <c r="Z503" s="3"/>
      <c r="AA503" s="3"/>
    </row>
    <row r="504" ht="12.0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4"/>
      <c r="T504" s="3"/>
      <c r="U504" s="3"/>
      <c r="V504" s="3"/>
      <c r="W504" s="3"/>
      <c r="X504" s="3"/>
      <c r="Y504" s="3"/>
      <c r="Z504" s="3"/>
      <c r="AA504" s="3"/>
    </row>
    <row r="505" ht="12.0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4"/>
      <c r="T505" s="3"/>
      <c r="U505" s="3"/>
      <c r="V505" s="3"/>
      <c r="W505" s="3"/>
      <c r="X505" s="3"/>
      <c r="Y505" s="3"/>
      <c r="Z505" s="3"/>
      <c r="AA505" s="3"/>
    </row>
    <row r="506" ht="12.0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4"/>
      <c r="T506" s="3"/>
      <c r="U506" s="3"/>
      <c r="V506" s="3"/>
      <c r="W506" s="3"/>
      <c r="X506" s="3"/>
      <c r="Y506" s="3"/>
      <c r="Z506" s="3"/>
      <c r="AA506" s="3"/>
    </row>
    <row r="507" ht="12.0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4"/>
      <c r="T507" s="3"/>
      <c r="U507" s="3"/>
      <c r="V507" s="3"/>
      <c r="W507" s="3"/>
      <c r="X507" s="3"/>
      <c r="Y507" s="3"/>
      <c r="Z507" s="3"/>
      <c r="AA507" s="3"/>
    </row>
    <row r="508" ht="12.0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4"/>
      <c r="T508" s="3"/>
      <c r="U508" s="3"/>
      <c r="V508" s="3"/>
      <c r="W508" s="3"/>
      <c r="X508" s="3"/>
      <c r="Y508" s="3"/>
      <c r="Z508" s="3"/>
      <c r="AA508" s="3"/>
    </row>
    <row r="509" ht="12.0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4"/>
      <c r="T509" s="3"/>
      <c r="U509" s="3"/>
      <c r="V509" s="3"/>
      <c r="W509" s="3"/>
      <c r="X509" s="3"/>
      <c r="Y509" s="3"/>
      <c r="Z509" s="3"/>
      <c r="AA509" s="3"/>
    </row>
    <row r="510" ht="12.0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4"/>
      <c r="T510" s="3"/>
      <c r="U510" s="3"/>
      <c r="V510" s="3"/>
      <c r="W510" s="3"/>
      <c r="X510" s="3"/>
      <c r="Y510" s="3"/>
      <c r="Z510" s="3"/>
      <c r="AA510" s="3"/>
    </row>
    <row r="511" ht="12.0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4"/>
      <c r="T511" s="3"/>
      <c r="U511" s="3"/>
      <c r="V511" s="3"/>
      <c r="W511" s="3"/>
      <c r="X511" s="3"/>
      <c r="Y511" s="3"/>
      <c r="Z511" s="3"/>
      <c r="AA511" s="3"/>
    </row>
    <row r="512" ht="12.0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4"/>
      <c r="T512" s="3"/>
      <c r="U512" s="3"/>
      <c r="V512" s="3"/>
      <c r="W512" s="3"/>
      <c r="X512" s="3"/>
      <c r="Y512" s="3"/>
      <c r="Z512" s="3"/>
      <c r="AA512" s="3"/>
    </row>
    <row r="513" ht="12.0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4"/>
      <c r="T513" s="3"/>
      <c r="U513" s="3"/>
      <c r="V513" s="3"/>
      <c r="W513" s="3"/>
      <c r="X513" s="3"/>
      <c r="Y513" s="3"/>
      <c r="Z513" s="3"/>
      <c r="AA513" s="3"/>
    </row>
    <row r="514" ht="12.0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4"/>
      <c r="T514" s="3"/>
      <c r="U514" s="3"/>
      <c r="V514" s="3"/>
      <c r="W514" s="3"/>
      <c r="X514" s="3"/>
      <c r="Y514" s="3"/>
      <c r="Z514" s="3"/>
      <c r="AA514" s="3"/>
    </row>
    <row r="515" ht="12.0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4"/>
      <c r="T515" s="3"/>
      <c r="U515" s="3"/>
      <c r="V515" s="3"/>
      <c r="W515" s="3"/>
      <c r="X515" s="3"/>
      <c r="Y515" s="3"/>
      <c r="Z515" s="3"/>
      <c r="AA515" s="3"/>
    </row>
    <row r="516" ht="12.0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4"/>
      <c r="T516" s="3"/>
      <c r="U516" s="3"/>
      <c r="V516" s="3"/>
      <c r="W516" s="3"/>
      <c r="X516" s="3"/>
      <c r="Y516" s="3"/>
      <c r="Z516" s="3"/>
      <c r="AA516" s="3"/>
    </row>
    <row r="517" ht="12.0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4"/>
      <c r="T517" s="3"/>
      <c r="U517" s="3"/>
      <c r="V517" s="3"/>
      <c r="W517" s="3"/>
      <c r="X517" s="3"/>
      <c r="Y517" s="3"/>
      <c r="Z517" s="3"/>
      <c r="AA517" s="3"/>
    </row>
    <row r="518" ht="12.0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4"/>
      <c r="T518" s="3"/>
      <c r="U518" s="3"/>
      <c r="V518" s="3"/>
      <c r="W518" s="3"/>
      <c r="X518" s="3"/>
      <c r="Y518" s="3"/>
      <c r="Z518" s="3"/>
      <c r="AA518" s="3"/>
    </row>
    <row r="519" ht="12.0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4"/>
      <c r="T519" s="3"/>
      <c r="U519" s="3"/>
      <c r="V519" s="3"/>
      <c r="W519" s="3"/>
      <c r="X519" s="3"/>
      <c r="Y519" s="3"/>
      <c r="Z519" s="3"/>
      <c r="AA519" s="3"/>
    </row>
    <row r="520" ht="12.0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4"/>
      <c r="T520" s="3"/>
      <c r="U520" s="3"/>
      <c r="V520" s="3"/>
      <c r="W520" s="3"/>
      <c r="X520" s="3"/>
      <c r="Y520" s="3"/>
      <c r="Z520" s="3"/>
      <c r="AA520" s="3"/>
    </row>
    <row r="521" ht="12.0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4"/>
      <c r="T521" s="3"/>
      <c r="U521" s="3"/>
      <c r="V521" s="3"/>
      <c r="W521" s="3"/>
      <c r="X521" s="3"/>
      <c r="Y521" s="3"/>
      <c r="Z521" s="3"/>
      <c r="AA521" s="3"/>
    </row>
    <row r="522" ht="12.0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4"/>
      <c r="T522" s="3"/>
      <c r="U522" s="3"/>
      <c r="V522" s="3"/>
      <c r="W522" s="3"/>
      <c r="X522" s="3"/>
      <c r="Y522" s="3"/>
      <c r="Z522" s="3"/>
      <c r="AA522" s="3"/>
    </row>
    <row r="523" ht="12.0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4"/>
      <c r="T523" s="3"/>
      <c r="U523" s="3"/>
      <c r="V523" s="3"/>
      <c r="W523" s="3"/>
      <c r="X523" s="3"/>
      <c r="Y523" s="3"/>
      <c r="Z523" s="3"/>
      <c r="AA523" s="3"/>
    </row>
    <row r="524" ht="12.0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4"/>
      <c r="T524" s="3"/>
      <c r="U524" s="3"/>
      <c r="V524" s="3"/>
      <c r="W524" s="3"/>
      <c r="X524" s="3"/>
      <c r="Y524" s="3"/>
      <c r="Z524" s="3"/>
      <c r="AA524" s="3"/>
    </row>
    <row r="525" ht="12.0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4"/>
      <c r="T525" s="3"/>
      <c r="U525" s="3"/>
      <c r="V525" s="3"/>
      <c r="W525" s="3"/>
      <c r="X525" s="3"/>
      <c r="Y525" s="3"/>
      <c r="Z525" s="3"/>
      <c r="AA525" s="3"/>
    </row>
    <row r="526" ht="12.0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4"/>
      <c r="T526" s="3"/>
      <c r="U526" s="3"/>
      <c r="V526" s="3"/>
      <c r="W526" s="3"/>
      <c r="X526" s="3"/>
      <c r="Y526" s="3"/>
      <c r="Z526" s="3"/>
      <c r="AA526" s="3"/>
    </row>
    <row r="527" ht="12.0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4"/>
      <c r="T527" s="3"/>
      <c r="U527" s="3"/>
      <c r="V527" s="3"/>
      <c r="W527" s="3"/>
      <c r="X527" s="3"/>
      <c r="Y527" s="3"/>
      <c r="Z527" s="3"/>
      <c r="AA527" s="3"/>
    </row>
    <row r="528" ht="12.0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4"/>
      <c r="T528" s="3"/>
      <c r="U528" s="3"/>
      <c r="V528" s="3"/>
      <c r="W528" s="3"/>
      <c r="X528" s="3"/>
      <c r="Y528" s="3"/>
      <c r="Z528" s="3"/>
      <c r="AA528" s="3"/>
    </row>
    <row r="529" ht="12.0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4"/>
      <c r="T529" s="3"/>
      <c r="U529" s="3"/>
      <c r="V529" s="3"/>
      <c r="W529" s="3"/>
      <c r="X529" s="3"/>
      <c r="Y529" s="3"/>
      <c r="Z529" s="3"/>
      <c r="AA529" s="3"/>
    </row>
    <row r="530" ht="12.0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4"/>
      <c r="T530" s="3"/>
      <c r="U530" s="3"/>
      <c r="V530" s="3"/>
      <c r="W530" s="3"/>
      <c r="X530" s="3"/>
      <c r="Y530" s="3"/>
      <c r="Z530" s="3"/>
      <c r="AA530" s="3"/>
    </row>
    <row r="531" ht="12.0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4"/>
      <c r="T531" s="3"/>
      <c r="U531" s="3"/>
      <c r="V531" s="3"/>
      <c r="W531" s="3"/>
      <c r="X531" s="3"/>
      <c r="Y531" s="3"/>
      <c r="Z531" s="3"/>
      <c r="AA531" s="3"/>
    </row>
    <row r="532" ht="12.0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4"/>
      <c r="T532" s="3"/>
      <c r="U532" s="3"/>
      <c r="V532" s="3"/>
      <c r="W532" s="3"/>
      <c r="X532" s="3"/>
      <c r="Y532" s="3"/>
      <c r="Z532" s="3"/>
      <c r="AA532" s="3"/>
    </row>
    <row r="533" ht="12.0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4"/>
      <c r="T533" s="3"/>
      <c r="U533" s="3"/>
      <c r="V533" s="3"/>
      <c r="W533" s="3"/>
      <c r="X533" s="3"/>
      <c r="Y533" s="3"/>
      <c r="Z533" s="3"/>
      <c r="AA533" s="3"/>
    </row>
    <row r="534" ht="12.0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4"/>
      <c r="T534" s="3"/>
      <c r="U534" s="3"/>
      <c r="V534" s="3"/>
      <c r="W534" s="3"/>
      <c r="X534" s="3"/>
      <c r="Y534" s="3"/>
      <c r="Z534" s="3"/>
      <c r="AA534" s="3"/>
    </row>
    <row r="535" ht="12.0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4"/>
      <c r="T535" s="3"/>
      <c r="U535" s="3"/>
      <c r="V535" s="3"/>
      <c r="W535" s="3"/>
      <c r="X535" s="3"/>
      <c r="Y535" s="3"/>
      <c r="Z535" s="3"/>
      <c r="AA535" s="3"/>
    </row>
    <row r="536" ht="12.0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4"/>
      <c r="T536" s="3"/>
      <c r="U536" s="3"/>
      <c r="V536" s="3"/>
      <c r="W536" s="3"/>
      <c r="X536" s="3"/>
      <c r="Y536" s="3"/>
      <c r="Z536" s="3"/>
      <c r="AA536" s="3"/>
    </row>
    <row r="537" ht="12.0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4"/>
      <c r="T537" s="3"/>
      <c r="U537" s="3"/>
      <c r="V537" s="3"/>
      <c r="W537" s="3"/>
      <c r="X537" s="3"/>
      <c r="Y537" s="3"/>
      <c r="Z537" s="3"/>
      <c r="AA537" s="3"/>
    </row>
    <row r="538" ht="12.0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4"/>
      <c r="T538" s="3"/>
      <c r="U538" s="3"/>
      <c r="V538" s="3"/>
      <c r="W538" s="3"/>
      <c r="X538" s="3"/>
      <c r="Y538" s="3"/>
      <c r="Z538" s="3"/>
      <c r="AA538" s="3"/>
    </row>
    <row r="539" ht="12.0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4"/>
      <c r="T539" s="3"/>
      <c r="U539" s="3"/>
      <c r="V539" s="3"/>
      <c r="W539" s="3"/>
      <c r="X539" s="3"/>
      <c r="Y539" s="3"/>
      <c r="Z539" s="3"/>
      <c r="AA539" s="3"/>
    </row>
    <row r="540" ht="12.0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4"/>
      <c r="T540" s="3"/>
      <c r="U540" s="3"/>
      <c r="V540" s="3"/>
      <c r="W540" s="3"/>
      <c r="X540" s="3"/>
      <c r="Y540" s="3"/>
      <c r="Z540" s="3"/>
      <c r="AA540" s="3"/>
    </row>
    <row r="541" ht="12.0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4"/>
      <c r="T541" s="3"/>
      <c r="U541" s="3"/>
      <c r="V541" s="3"/>
      <c r="W541" s="3"/>
      <c r="X541" s="3"/>
      <c r="Y541" s="3"/>
      <c r="Z541" s="3"/>
      <c r="AA541" s="3"/>
    </row>
    <row r="542" ht="12.0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4"/>
      <c r="T542" s="3"/>
      <c r="U542" s="3"/>
      <c r="V542" s="3"/>
      <c r="W542" s="3"/>
      <c r="X542" s="3"/>
      <c r="Y542" s="3"/>
      <c r="Z542" s="3"/>
      <c r="AA542" s="3"/>
    </row>
    <row r="543" ht="12.0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4"/>
      <c r="T543" s="3"/>
      <c r="U543" s="3"/>
      <c r="V543" s="3"/>
      <c r="W543" s="3"/>
      <c r="X543" s="3"/>
      <c r="Y543" s="3"/>
      <c r="Z543" s="3"/>
      <c r="AA543" s="3"/>
    </row>
    <row r="544" ht="12.0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4"/>
      <c r="T544" s="3"/>
      <c r="U544" s="3"/>
      <c r="V544" s="3"/>
      <c r="W544" s="3"/>
      <c r="X544" s="3"/>
      <c r="Y544" s="3"/>
      <c r="Z544" s="3"/>
      <c r="AA544" s="3"/>
    </row>
    <row r="545" ht="12.0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4"/>
      <c r="T545" s="3"/>
      <c r="U545" s="3"/>
      <c r="V545" s="3"/>
      <c r="W545" s="3"/>
      <c r="X545" s="3"/>
      <c r="Y545" s="3"/>
      <c r="Z545" s="3"/>
      <c r="AA545" s="3"/>
    </row>
    <row r="546" ht="12.0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4"/>
      <c r="T546" s="3"/>
      <c r="U546" s="3"/>
      <c r="V546" s="3"/>
      <c r="W546" s="3"/>
      <c r="X546" s="3"/>
      <c r="Y546" s="3"/>
      <c r="Z546" s="3"/>
      <c r="AA546" s="3"/>
    </row>
    <row r="547" ht="12.0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4"/>
      <c r="T547" s="3"/>
      <c r="U547" s="3"/>
      <c r="V547" s="3"/>
      <c r="W547" s="3"/>
      <c r="X547" s="3"/>
      <c r="Y547" s="3"/>
      <c r="Z547" s="3"/>
      <c r="AA547" s="3"/>
    </row>
    <row r="548" ht="12.0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4"/>
      <c r="T548" s="3"/>
      <c r="U548" s="3"/>
      <c r="V548" s="3"/>
      <c r="W548" s="3"/>
      <c r="X548" s="3"/>
      <c r="Y548" s="3"/>
      <c r="Z548" s="3"/>
      <c r="AA548" s="3"/>
    </row>
    <row r="549" ht="12.0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4"/>
      <c r="T549" s="3"/>
      <c r="U549" s="3"/>
      <c r="V549" s="3"/>
      <c r="W549" s="3"/>
      <c r="X549" s="3"/>
      <c r="Y549" s="3"/>
      <c r="Z549" s="3"/>
      <c r="AA549" s="3"/>
    </row>
    <row r="550" ht="12.0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4"/>
      <c r="T550" s="3"/>
      <c r="U550" s="3"/>
      <c r="V550" s="3"/>
      <c r="W550" s="3"/>
      <c r="X550" s="3"/>
      <c r="Y550" s="3"/>
      <c r="Z550" s="3"/>
      <c r="AA550" s="3"/>
    </row>
    <row r="551" ht="12.0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4"/>
      <c r="T551" s="3"/>
      <c r="U551" s="3"/>
      <c r="V551" s="3"/>
      <c r="W551" s="3"/>
      <c r="X551" s="3"/>
      <c r="Y551" s="3"/>
      <c r="Z551" s="3"/>
      <c r="AA551" s="3"/>
    </row>
    <row r="552" ht="12.0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4"/>
      <c r="T552" s="3"/>
      <c r="U552" s="3"/>
      <c r="V552" s="3"/>
      <c r="W552" s="3"/>
      <c r="X552" s="3"/>
      <c r="Y552" s="3"/>
      <c r="Z552" s="3"/>
      <c r="AA552" s="3"/>
    </row>
    <row r="553" ht="12.0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4"/>
      <c r="T553" s="3"/>
      <c r="U553" s="3"/>
      <c r="V553" s="3"/>
      <c r="W553" s="3"/>
      <c r="X553" s="3"/>
      <c r="Y553" s="3"/>
      <c r="Z553" s="3"/>
      <c r="AA553" s="3"/>
    </row>
    <row r="554" ht="12.0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4"/>
      <c r="T554" s="3"/>
      <c r="U554" s="3"/>
      <c r="V554" s="3"/>
      <c r="W554" s="3"/>
      <c r="X554" s="3"/>
      <c r="Y554" s="3"/>
      <c r="Z554" s="3"/>
      <c r="AA554" s="3"/>
    </row>
    <row r="555" ht="12.0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4"/>
      <c r="T555" s="3"/>
      <c r="U555" s="3"/>
      <c r="V555" s="3"/>
      <c r="W555" s="3"/>
      <c r="X555" s="3"/>
      <c r="Y555" s="3"/>
      <c r="Z555" s="3"/>
      <c r="AA555" s="3"/>
    </row>
    <row r="556" ht="12.0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4"/>
      <c r="T556" s="3"/>
      <c r="U556" s="3"/>
      <c r="V556" s="3"/>
      <c r="W556" s="3"/>
      <c r="X556" s="3"/>
      <c r="Y556" s="3"/>
      <c r="Z556" s="3"/>
      <c r="AA556" s="3"/>
    </row>
    <row r="557" ht="12.0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4"/>
      <c r="T557" s="3"/>
      <c r="U557" s="3"/>
      <c r="V557" s="3"/>
      <c r="W557" s="3"/>
      <c r="X557" s="3"/>
      <c r="Y557" s="3"/>
      <c r="Z557" s="3"/>
      <c r="AA557" s="3"/>
    </row>
    <row r="558" ht="12.0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4"/>
      <c r="T558" s="3"/>
      <c r="U558" s="3"/>
      <c r="V558" s="3"/>
      <c r="W558" s="3"/>
      <c r="X558" s="3"/>
      <c r="Y558" s="3"/>
      <c r="Z558" s="3"/>
      <c r="AA558" s="3"/>
    </row>
    <row r="559" ht="12.0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4"/>
      <c r="T559" s="3"/>
      <c r="U559" s="3"/>
      <c r="V559" s="3"/>
      <c r="W559" s="3"/>
      <c r="X559" s="3"/>
      <c r="Y559" s="3"/>
      <c r="Z559" s="3"/>
      <c r="AA559" s="3"/>
    </row>
    <row r="560" ht="12.0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4"/>
      <c r="T560" s="3"/>
      <c r="U560" s="3"/>
      <c r="V560" s="3"/>
      <c r="W560" s="3"/>
      <c r="X560" s="3"/>
      <c r="Y560" s="3"/>
      <c r="Z560" s="3"/>
      <c r="AA560" s="3"/>
    </row>
    <row r="561" ht="12.0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4"/>
      <c r="T561" s="3"/>
      <c r="U561" s="3"/>
      <c r="V561" s="3"/>
      <c r="W561" s="3"/>
      <c r="X561" s="3"/>
      <c r="Y561" s="3"/>
      <c r="Z561" s="3"/>
      <c r="AA561" s="3"/>
    </row>
    <row r="562" ht="12.0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4"/>
      <c r="T562" s="3"/>
      <c r="U562" s="3"/>
      <c r="V562" s="3"/>
      <c r="W562" s="3"/>
      <c r="X562" s="3"/>
      <c r="Y562" s="3"/>
      <c r="Z562" s="3"/>
      <c r="AA562" s="3"/>
    </row>
    <row r="563" ht="12.0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4"/>
      <c r="T563" s="3"/>
      <c r="U563" s="3"/>
      <c r="V563" s="3"/>
      <c r="W563" s="3"/>
      <c r="X563" s="3"/>
      <c r="Y563" s="3"/>
      <c r="Z563" s="3"/>
      <c r="AA563" s="3"/>
    </row>
    <row r="564" ht="12.0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4"/>
      <c r="T564" s="3"/>
      <c r="U564" s="3"/>
      <c r="V564" s="3"/>
      <c r="W564" s="3"/>
      <c r="X564" s="3"/>
      <c r="Y564" s="3"/>
      <c r="Z564" s="3"/>
      <c r="AA564" s="3"/>
    </row>
    <row r="565" ht="12.0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4"/>
      <c r="T565" s="3"/>
      <c r="U565" s="3"/>
      <c r="V565" s="3"/>
      <c r="W565" s="3"/>
      <c r="X565" s="3"/>
      <c r="Y565" s="3"/>
      <c r="Z565" s="3"/>
      <c r="AA565" s="3"/>
    </row>
    <row r="566" ht="12.0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4"/>
      <c r="T566" s="3"/>
      <c r="U566" s="3"/>
      <c r="V566" s="3"/>
      <c r="W566" s="3"/>
      <c r="X566" s="3"/>
      <c r="Y566" s="3"/>
      <c r="Z566" s="3"/>
      <c r="AA566" s="3"/>
    </row>
    <row r="567" ht="12.0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4"/>
      <c r="T567" s="3"/>
      <c r="U567" s="3"/>
      <c r="V567" s="3"/>
      <c r="W567" s="3"/>
      <c r="X567" s="3"/>
      <c r="Y567" s="3"/>
      <c r="Z567" s="3"/>
      <c r="AA567" s="3"/>
    </row>
    <row r="568" ht="12.0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4"/>
      <c r="T568" s="3"/>
      <c r="U568" s="3"/>
      <c r="V568" s="3"/>
      <c r="W568" s="3"/>
      <c r="X568" s="3"/>
      <c r="Y568" s="3"/>
      <c r="Z568" s="3"/>
      <c r="AA568" s="3"/>
    </row>
    <row r="569" ht="12.0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4"/>
      <c r="T569" s="3"/>
      <c r="U569" s="3"/>
      <c r="V569" s="3"/>
      <c r="W569" s="3"/>
      <c r="X569" s="3"/>
      <c r="Y569" s="3"/>
      <c r="Z569" s="3"/>
      <c r="AA569" s="3"/>
    </row>
    <row r="570" ht="12.0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4"/>
      <c r="T570" s="3"/>
      <c r="U570" s="3"/>
      <c r="V570" s="3"/>
      <c r="W570" s="3"/>
      <c r="X570" s="3"/>
      <c r="Y570" s="3"/>
      <c r="Z570" s="3"/>
      <c r="AA570" s="3"/>
    </row>
    <row r="571" ht="12.0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4"/>
      <c r="T571" s="3"/>
      <c r="U571" s="3"/>
      <c r="V571" s="3"/>
      <c r="W571" s="3"/>
      <c r="X571" s="3"/>
      <c r="Y571" s="3"/>
      <c r="Z571" s="3"/>
      <c r="AA571" s="3"/>
    </row>
    <row r="572" ht="12.0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4"/>
      <c r="T572" s="3"/>
      <c r="U572" s="3"/>
      <c r="V572" s="3"/>
      <c r="W572" s="3"/>
      <c r="X572" s="3"/>
      <c r="Y572" s="3"/>
      <c r="Z572" s="3"/>
      <c r="AA572" s="3"/>
    </row>
    <row r="573" ht="12.0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4"/>
      <c r="T573" s="3"/>
      <c r="U573" s="3"/>
      <c r="V573" s="3"/>
      <c r="W573" s="3"/>
      <c r="X573" s="3"/>
      <c r="Y573" s="3"/>
      <c r="Z573" s="3"/>
      <c r="AA573" s="3"/>
    </row>
    <row r="574" ht="12.0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4"/>
      <c r="T574" s="3"/>
      <c r="U574" s="3"/>
      <c r="V574" s="3"/>
      <c r="W574" s="3"/>
      <c r="X574" s="3"/>
      <c r="Y574" s="3"/>
      <c r="Z574" s="3"/>
      <c r="AA574" s="3"/>
    </row>
    <row r="575" ht="12.0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4"/>
      <c r="T575" s="3"/>
      <c r="U575" s="3"/>
      <c r="V575" s="3"/>
      <c r="W575" s="3"/>
      <c r="X575" s="3"/>
      <c r="Y575" s="3"/>
      <c r="Z575" s="3"/>
      <c r="AA575" s="3"/>
    </row>
    <row r="576" ht="12.0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4"/>
      <c r="T576" s="3"/>
      <c r="U576" s="3"/>
      <c r="V576" s="3"/>
      <c r="W576" s="3"/>
      <c r="X576" s="3"/>
      <c r="Y576" s="3"/>
      <c r="Z576" s="3"/>
      <c r="AA576" s="3"/>
    </row>
    <row r="577" ht="12.0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4"/>
      <c r="T577" s="3"/>
      <c r="U577" s="3"/>
      <c r="V577" s="3"/>
      <c r="W577" s="3"/>
      <c r="X577" s="3"/>
      <c r="Y577" s="3"/>
      <c r="Z577" s="3"/>
      <c r="AA577" s="3"/>
    </row>
    <row r="578" ht="12.0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4"/>
      <c r="T578" s="3"/>
      <c r="U578" s="3"/>
      <c r="V578" s="3"/>
      <c r="W578" s="3"/>
      <c r="X578" s="3"/>
      <c r="Y578" s="3"/>
      <c r="Z578" s="3"/>
      <c r="AA578" s="3"/>
    </row>
    <row r="579" ht="12.0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4"/>
      <c r="T579" s="3"/>
      <c r="U579" s="3"/>
      <c r="V579" s="3"/>
      <c r="W579" s="3"/>
      <c r="X579" s="3"/>
      <c r="Y579" s="3"/>
      <c r="Z579" s="3"/>
      <c r="AA579" s="3"/>
    </row>
    <row r="580" ht="12.0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4"/>
      <c r="T580" s="3"/>
      <c r="U580" s="3"/>
      <c r="V580" s="3"/>
      <c r="W580" s="3"/>
      <c r="X580" s="3"/>
      <c r="Y580" s="3"/>
      <c r="Z580" s="3"/>
      <c r="AA580" s="3"/>
    </row>
    <row r="581" ht="12.0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4"/>
      <c r="T581" s="3"/>
      <c r="U581" s="3"/>
      <c r="V581" s="3"/>
      <c r="W581" s="3"/>
      <c r="X581" s="3"/>
      <c r="Y581" s="3"/>
      <c r="Z581" s="3"/>
      <c r="AA581" s="3"/>
    </row>
    <row r="582" ht="12.0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4"/>
      <c r="T582" s="3"/>
      <c r="U582" s="3"/>
      <c r="V582" s="3"/>
      <c r="W582" s="3"/>
      <c r="X582" s="3"/>
      <c r="Y582" s="3"/>
      <c r="Z582" s="3"/>
      <c r="AA582" s="3"/>
    </row>
    <row r="583" ht="12.0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4"/>
      <c r="T583" s="3"/>
      <c r="U583" s="3"/>
      <c r="V583" s="3"/>
      <c r="W583" s="3"/>
      <c r="X583" s="3"/>
      <c r="Y583" s="3"/>
      <c r="Z583" s="3"/>
      <c r="AA583" s="3"/>
    </row>
    <row r="584" ht="12.0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4"/>
      <c r="T584" s="3"/>
      <c r="U584" s="3"/>
      <c r="V584" s="3"/>
      <c r="W584" s="3"/>
      <c r="X584" s="3"/>
      <c r="Y584" s="3"/>
      <c r="Z584" s="3"/>
      <c r="AA584" s="3"/>
    </row>
    <row r="585" ht="12.0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4"/>
      <c r="T585" s="3"/>
      <c r="U585" s="3"/>
      <c r="V585" s="3"/>
      <c r="W585" s="3"/>
      <c r="X585" s="3"/>
      <c r="Y585" s="3"/>
      <c r="Z585" s="3"/>
      <c r="AA585" s="3"/>
    </row>
    <row r="586" ht="12.0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4"/>
      <c r="T586" s="3"/>
      <c r="U586" s="3"/>
      <c r="V586" s="3"/>
      <c r="W586" s="3"/>
      <c r="X586" s="3"/>
      <c r="Y586" s="3"/>
      <c r="Z586" s="3"/>
      <c r="AA586" s="3"/>
    </row>
    <row r="587" ht="12.0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4"/>
      <c r="T587" s="3"/>
      <c r="U587" s="3"/>
      <c r="V587" s="3"/>
      <c r="W587" s="3"/>
      <c r="X587" s="3"/>
      <c r="Y587" s="3"/>
      <c r="Z587" s="3"/>
      <c r="AA587" s="3"/>
    </row>
    <row r="588" ht="12.0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4"/>
      <c r="T588" s="3"/>
      <c r="U588" s="3"/>
      <c r="V588" s="3"/>
      <c r="W588" s="3"/>
      <c r="X588" s="3"/>
      <c r="Y588" s="3"/>
      <c r="Z588" s="3"/>
      <c r="AA588" s="3"/>
    </row>
    <row r="589" ht="12.0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4"/>
      <c r="T589" s="3"/>
      <c r="U589" s="3"/>
      <c r="V589" s="3"/>
      <c r="W589" s="3"/>
      <c r="X589" s="3"/>
      <c r="Y589" s="3"/>
      <c r="Z589" s="3"/>
      <c r="AA589" s="3"/>
    </row>
    <row r="590" ht="12.0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4"/>
      <c r="T590" s="3"/>
      <c r="U590" s="3"/>
      <c r="V590" s="3"/>
      <c r="W590" s="3"/>
      <c r="X590" s="3"/>
      <c r="Y590" s="3"/>
      <c r="Z590" s="3"/>
      <c r="AA590" s="3"/>
    </row>
    <row r="591" ht="12.0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4"/>
      <c r="T591" s="3"/>
      <c r="U591" s="3"/>
      <c r="V591" s="3"/>
      <c r="W591" s="3"/>
      <c r="X591" s="3"/>
      <c r="Y591" s="3"/>
      <c r="Z591" s="3"/>
      <c r="AA591" s="3"/>
    </row>
    <row r="592" ht="12.0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4"/>
      <c r="T592" s="3"/>
      <c r="U592" s="3"/>
      <c r="V592" s="3"/>
      <c r="W592" s="3"/>
      <c r="X592" s="3"/>
      <c r="Y592" s="3"/>
      <c r="Z592" s="3"/>
      <c r="AA592" s="3"/>
    </row>
    <row r="593" ht="12.0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4"/>
      <c r="T593" s="3"/>
      <c r="U593" s="3"/>
      <c r="V593" s="3"/>
      <c r="W593" s="3"/>
      <c r="X593" s="3"/>
      <c r="Y593" s="3"/>
      <c r="Z593" s="3"/>
      <c r="AA593" s="3"/>
    </row>
    <row r="594" ht="12.0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4"/>
      <c r="T594" s="3"/>
      <c r="U594" s="3"/>
      <c r="V594" s="3"/>
      <c r="W594" s="3"/>
      <c r="X594" s="3"/>
      <c r="Y594" s="3"/>
      <c r="Z594" s="3"/>
      <c r="AA594" s="3"/>
    </row>
    <row r="595" ht="12.0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4"/>
      <c r="T595" s="3"/>
      <c r="U595" s="3"/>
      <c r="V595" s="3"/>
      <c r="W595" s="3"/>
      <c r="X595" s="3"/>
      <c r="Y595" s="3"/>
      <c r="Z595" s="3"/>
      <c r="AA595" s="3"/>
    </row>
    <row r="596" ht="12.0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4"/>
      <c r="T596" s="3"/>
      <c r="U596" s="3"/>
      <c r="V596" s="3"/>
      <c r="W596" s="3"/>
      <c r="X596" s="3"/>
      <c r="Y596" s="3"/>
      <c r="Z596" s="3"/>
      <c r="AA596" s="3"/>
    </row>
    <row r="597" ht="12.0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4"/>
      <c r="T597" s="3"/>
      <c r="U597" s="3"/>
      <c r="V597" s="3"/>
      <c r="W597" s="3"/>
      <c r="X597" s="3"/>
      <c r="Y597" s="3"/>
      <c r="Z597" s="3"/>
      <c r="AA597" s="3"/>
    </row>
    <row r="598" ht="12.0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4"/>
      <c r="T598" s="3"/>
      <c r="U598" s="3"/>
      <c r="V598" s="3"/>
      <c r="W598" s="3"/>
      <c r="X598" s="3"/>
      <c r="Y598" s="3"/>
      <c r="Z598" s="3"/>
      <c r="AA598" s="3"/>
    </row>
    <row r="599" ht="12.0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4"/>
      <c r="T599" s="3"/>
      <c r="U599" s="3"/>
      <c r="V599" s="3"/>
      <c r="W599" s="3"/>
      <c r="X599" s="3"/>
      <c r="Y599" s="3"/>
      <c r="Z599" s="3"/>
      <c r="AA599" s="3"/>
    </row>
    <row r="600" ht="12.0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4"/>
      <c r="T600" s="3"/>
      <c r="U600" s="3"/>
      <c r="V600" s="3"/>
      <c r="W600" s="3"/>
      <c r="X600" s="3"/>
      <c r="Y600" s="3"/>
      <c r="Z600" s="3"/>
      <c r="AA600" s="3"/>
    </row>
    <row r="601" ht="12.0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4"/>
      <c r="T601" s="3"/>
      <c r="U601" s="3"/>
      <c r="V601" s="3"/>
      <c r="W601" s="3"/>
      <c r="X601" s="3"/>
      <c r="Y601" s="3"/>
      <c r="Z601" s="3"/>
      <c r="AA601" s="3"/>
    </row>
    <row r="602" ht="12.0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4"/>
      <c r="T602" s="3"/>
      <c r="U602" s="3"/>
      <c r="V602" s="3"/>
      <c r="W602" s="3"/>
      <c r="X602" s="3"/>
      <c r="Y602" s="3"/>
      <c r="Z602" s="3"/>
      <c r="AA602" s="3"/>
    </row>
    <row r="603" ht="12.0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4"/>
      <c r="T603" s="3"/>
      <c r="U603" s="3"/>
      <c r="V603" s="3"/>
      <c r="W603" s="3"/>
      <c r="X603" s="3"/>
      <c r="Y603" s="3"/>
      <c r="Z603" s="3"/>
      <c r="AA603" s="3"/>
    </row>
    <row r="604" ht="12.0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4"/>
      <c r="T604" s="3"/>
      <c r="U604" s="3"/>
      <c r="V604" s="3"/>
      <c r="W604" s="3"/>
      <c r="X604" s="3"/>
      <c r="Y604" s="3"/>
      <c r="Z604" s="3"/>
      <c r="AA604" s="3"/>
    </row>
    <row r="605" ht="12.0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4"/>
      <c r="T605" s="3"/>
      <c r="U605" s="3"/>
      <c r="V605" s="3"/>
      <c r="W605" s="3"/>
      <c r="X605" s="3"/>
      <c r="Y605" s="3"/>
      <c r="Z605" s="3"/>
      <c r="AA605" s="3"/>
    </row>
    <row r="606" ht="12.0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4"/>
      <c r="T606" s="3"/>
      <c r="U606" s="3"/>
      <c r="V606" s="3"/>
      <c r="W606" s="3"/>
      <c r="X606" s="3"/>
      <c r="Y606" s="3"/>
      <c r="Z606" s="3"/>
      <c r="AA606" s="3"/>
    </row>
    <row r="607" ht="12.0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4"/>
      <c r="T607" s="3"/>
      <c r="U607" s="3"/>
      <c r="V607" s="3"/>
      <c r="W607" s="3"/>
      <c r="X607" s="3"/>
      <c r="Y607" s="3"/>
      <c r="Z607" s="3"/>
      <c r="AA607" s="3"/>
    </row>
    <row r="608" ht="12.0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4"/>
      <c r="T608" s="3"/>
      <c r="U608" s="3"/>
      <c r="V608" s="3"/>
      <c r="W608" s="3"/>
      <c r="X608" s="3"/>
      <c r="Y608" s="3"/>
      <c r="Z608" s="3"/>
      <c r="AA608" s="3"/>
    </row>
    <row r="609" ht="12.0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4"/>
      <c r="T609" s="3"/>
      <c r="U609" s="3"/>
      <c r="V609" s="3"/>
      <c r="W609" s="3"/>
      <c r="X609" s="3"/>
      <c r="Y609" s="3"/>
      <c r="Z609" s="3"/>
      <c r="AA609" s="3"/>
    </row>
    <row r="610" ht="12.0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4"/>
      <c r="T610" s="3"/>
      <c r="U610" s="3"/>
      <c r="V610" s="3"/>
      <c r="W610" s="3"/>
      <c r="X610" s="3"/>
      <c r="Y610" s="3"/>
      <c r="Z610" s="3"/>
      <c r="AA610" s="3"/>
    </row>
    <row r="611" ht="12.0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4"/>
      <c r="T611" s="3"/>
      <c r="U611" s="3"/>
      <c r="V611" s="3"/>
      <c r="W611" s="3"/>
      <c r="X611" s="3"/>
      <c r="Y611" s="3"/>
      <c r="Z611" s="3"/>
      <c r="AA611" s="3"/>
    </row>
    <row r="612" ht="12.0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4"/>
      <c r="T612" s="3"/>
      <c r="U612" s="3"/>
      <c r="V612" s="3"/>
      <c r="W612" s="3"/>
      <c r="X612" s="3"/>
      <c r="Y612" s="3"/>
      <c r="Z612" s="3"/>
      <c r="AA612" s="3"/>
    </row>
    <row r="613" ht="12.0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4"/>
      <c r="T613" s="3"/>
      <c r="U613" s="3"/>
      <c r="V613" s="3"/>
      <c r="W613" s="3"/>
      <c r="X613" s="3"/>
      <c r="Y613" s="3"/>
      <c r="Z613" s="3"/>
      <c r="AA613" s="3"/>
    </row>
    <row r="614" ht="12.0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4"/>
      <c r="T614" s="3"/>
      <c r="U614" s="3"/>
      <c r="V614" s="3"/>
      <c r="W614" s="3"/>
      <c r="X614" s="3"/>
      <c r="Y614" s="3"/>
      <c r="Z614" s="3"/>
      <c r="AA614" s="3"/>
    </row>
    <row r="615" ht="12.0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4"/>
      <c r="T615" s="3"/>
      <c r="U615" s="3"/>
      <c r="V615" s="3"/>
      <c r="W615" s="3"/>
      <c r="X615" s="3"/>
      <c r="Y615" s="3"/>
      <c r="Z615" s="3"/>
      <c r="AA615" s="3"/>
    </row>
    <row r="616" ht="12.0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4"/>
      <c r="T616" s="3"/>
      <c r="U616" s="3"/>
      <c r="V616" s="3"/>
      <c r="W616" s="3"/>
      <c r="X616" s="3"/>
      <c r="Y616" s="3"/>
      <c r="Z616" s="3"/>
      <c r="AA616" s="3"/>
    </row>
    <row r="617" ht="12.0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4"/>
      <c r="T617" s="3"/>
      <c r="U617" s="3"/>
      <c r="V617" s="3"/>
      <c r="W617" s="3"/>
      <c r="X617" s="3"/>
      <c r="Y617" s="3"/>
      <c r="Z617" s="3"/>
      <c r="AA617" s="3"/>
    </row>
    <row r="618" ht="12.0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4"/>
      <c r="T618" s="3"/>
      <c r="U618" s="3"/>
      <c r="V618" s="3"/>
      <c r="W618" s="3"/>
      <c r="X618" s="3"/>
      <c r="Y618" s="3"/>
      <c r="Z618" s="3"/>
      <c r="AA618" s="3"/>
    </row>
    <row r="619" ht="12.0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4"/>
      <c r="T619" s="3"/>
      <c r="U619" s="3"/>
      <c r="V619" s="3"/>
      <c r="W619" s="3"/>
      <c r="X619" s="3"/>
      <c r="Y619" s="3"/>
      <c r="Z619" s="3"/>
      <c r="AA619" s="3"/>
    </row>
    <row r="620" ht="12.0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4"/>
      <c r="T620" s="3"/>
      <c r="U620" s="3"/>
      <c r="V620" s="3"/>
      <c r="W620" s="3"/>
      <c r="X620" s="3"/>
      <c r="Y620" s="3"/>
      <c r="Z620" s="3"/>
      <c r="AA620" s="3"/>
    </row>
    <row r="621" ht="12.0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4"/>
      <c r="T621" s="3"/>
      <c r="U621" s="3"/>
      <c r="V621" s="3"/>
      <c r="W621" s="3"/>
      <c r="X621" s="3"/>
      <c r="Y621" s="3"/>
      <c r="Z621" s="3"/>
      <c r="AA621" s="3"/>
    </row>
    <row r="622" ht="12.0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4"/>
      <c r="T622" s="3"/>
      <c r="U622" s="3"/>
      <c r="V622" s="3"/>
      <c r="W622" s="3"/>
      <c r="X622" s="3"/>
      <c r="Y622" s="3"/>
      <c r="Z622" s="3"/>
      <c r="AA622" s="3"/>
    </row>
    <row r="623" ht="12.0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4"/>
      <c r="T623" s="3"/>
      <c r="U623" s="3"/>
      <c r="V623" s="3"/>
      <c r="W623" s="3"/>
      <c r="X623" s="3"/>
      <c r="Y623" s="3"/>
      <c r="Z623" s="3"/>
      <c r="AA623" s="3"/>
    </row>
    <row r="624" ht="12.0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4"/>
      <c r="T624" s="3"/>
      <c r="U624" s="3"/>
      <c r="V624" s="3"/>
      <c r="W624" s="3"/>
      <c r="X624" s="3"/>
      <c r="Y624" s="3"/>
      <c r="Z624" s="3"/>
      <c r="AA624" s="3"/>
    </row>
    <row r="625" ht="12.0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4"/>
      <c r="T625" s="3"/>
      <c r="U625" s="3"/>
      <c r="V625" s="3"/>
      <c r="W625" s="3"/>
      <c r="X625" s="3"/>
      <c r="Y625" s="3"/>
      <c r="Z625" s="3"/>
      <c r="AA625" s="3"/>
    </row>
    <row r="626" ht="12.0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4"/>
      <c r="T626" s="3"/>
      <c r="U626" s="3"/>
      <c r="V626" s="3"/>
      <c r="W626" s="3"/>
      <c r="X626" s="3"/>
      <c r="Y626" s="3"/>
      <c r="Z626" s="3"/>
      <c r="AA626" s="3"/>
    </row>
    <row r="627" ht="12.0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4"/>
      <c r="T627" s="3"/>
      <c r="U627" s="3"/>
      <c r="V627" s="3"/>
      <c r="W627" s="3"/>
      <c r="X627" s="3"/>
      <c r="Y627" s="3"/>
      <c r="Z627" s="3"/>
      <c r="AA627" s="3"/>
    </row>
    <row r="628" ht="12.0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4"/>
      <c r="T628" s="3"/>
      <c r="U628" s="3"/>
      <c r="V628" s="3"/>
      <c r="W628" s="3"/>
      <c r="X628" s="3"/>
      <c r="Y628" s="3"/>
      <c r="Z628" s="3"/>
      <c r="AA628" s="3"/>
    </row>
    <row r="629" ht="12.0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4"/>
      <c r="T629" s="3"/>
      <c r="U629" s="3"/>
      <c r="V629" s="3"/>
      <c r="W629" s="3"/>
      <c r="X629" s="3"/>
      <c r="Y629" s="3"/>
      <c r="Z629" s="3"/>
      <c r="AA629" s="3"/>
    </row>
    <row r="630" ht="12.0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4"/>
      <c r="T630" s="3"/>
      <c r="U630" s="3"/>
      <c r="V630" s="3"/>
      <c r="W630" s="3"/>
      <c r="X630" s="3"/>
      <c r="Y630" s="3"/>
      <c r="Z630" s="3"/>
      <c r="AA630" s="3"/>
    </row>
    <row r="631" ht="12.0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4"/>
      <c r="T631" s="3"/>
      <c r="U631" s="3"/>
      <c r="V631" s="3"/>
      <c r="W631" s="3"/>
      <c r="X631" s="3"/>
      <c r="Y631" s="3"/>
      <c r="Z631" s="3"/>
      <c r="AA631" s="3"/>
    </row>
    <row r="632" ht="12.0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4"/>
      <c r="T632" s="3"/>
      <c r="U632" s="3"/>
      <c r="V632" s="3"/>
      <c r="W632" s="3"/>
      <c r="X632" s="3"/>
      <c r="Y632" s="3"/>
      <c r="Z632" s="3"/>
      <c r="AA632" s="3"/>
    </row>
    <row r="633" ht="12.0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4"/>
      <c r="T633" s="3"/>
      <c r="U633" s="3"/>
      <c r="V633" s="3"/>
      <c r="W633" s="3"/>
      <c r="X633" s="3"/>
      <c r="Y633" s="3"/>
      <c r="Z633" s="3"/>
      <c r="AA633" s="3"/>
    </row>
    <row r="634" ht="12.0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4"/>
      <c r="T634" s="3"/>
      <c r="U634" s="3"/>
      <c r="V634" s="3"/>
      <c r="W634" s="3"/>
      <c r="X634" s="3"/>
      <c r="Y634" s="3"/>
      <c r="Z634" s="3"/>
      <c r="AA634" s="3"/>
    </row>
    <row r="635" ht="12.0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4"/>
      <c r="T635" s="3"/>
      <c r="U635" s="3"/>
      <c r="V635" s="3"/>
      <c r="W635" s="3"/>
      <c r="X635" s="3"/>
      <c r="Y635" s="3"/>
      <c r="Z635" s="3"/>
      <c r="AA635" s="3"/>
    </row>
    <row r="636" ht="12.0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4"/>
      <c r="T636" s="3"/>
      <c r="U636" s="3"/>
      <c r="V636" s="3"/>
      <c r="W636" s="3"/>
      <c r="X636" s="3"/>
      <c r="Y636" s="3"/>
      <c r="Z636" s="3"/>
      <c r="AA636" s="3"/>
    </row>
    <row r="637" ht="12.0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4"/>
      <c r="T637" s="3"/>
      <c r="U637" s="3"/>
      <c r="V637" s="3"/>
      <c r="W637" s="3"/>
      <c r="X637" s="3"/>
      <c r="Y637" s="3"/>
      <c r="Z637" s="3"/>
      <c r="AA637" s="3"/>
    </row>
    <row r="638" ht="12.0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4"/>
      <c r="T638" s="3"/>
      <c r="U638" s="3"/>
      <c r="V638" s="3"/>
      <c r="W638" s="3"/>
      <c r="X638" s="3"/>
      <c r="Y638" s="3"/>
      <c r="Z638" s="3"/>
      <c r="AA638" s="3"/>
    </row>
    <row r="639" ht="12.0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4"/>
      <c r="T639" s="3"/>
      <c r="U639" s="3"/>
      <c r="V639" s="3"/>
      <c r="W639" s="3"/>
      <c r="X639" s="3"/>
      <c r="Y639" s="3"/>
      <c r="Z639" s="3"/>
      <c r="AA639" s="3"/>
    </row>
    <row r="640" ht="12.0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4"/>
      <c r="T640" s="3"/>
      <c r="U640" s="3"/>
      <c r="V640" s="3"/>
      <c r="W640" s="3"/>
      <c r="X640" s="3"/>
      <c r="Y640" s="3"/>
      <c r="Z640" s="3"/>
      <c r="AA640" s="3"/>
    </row>
    <row r="641" ht="12.0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4"/>
      <c r="T641" s="3"/>
      <c r="U641" s="3"/>
      <c r="V641" s="3"/>
      <c r="W641" s="3"/>
      <c r="X641" s="3"/>
      <c r="Y641" s="3"/>
      <c r="Z641" s="3"/>
      <c r="AA641" s="3"/>
    </row>
    <row r="642" ht="12.0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4"/>
      <c r="T642" s="3"/>
      <c r="U642" s="3"/>
      <c r="V642" s="3"/>
      <c r="W642" s="3"/>
      <c r="X642" s="3"/>
      <c r="Y642" s="3"/>
      <c r="Z642" s="3"/>
      <c r="AA642" s="3"/>
    </row>
    <row r="643" ht="12.0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4"/>
      <c r="T643" s="3"/>
      <c r="U643" s="3"/>
      <c r="V643" s="3"/>
      <c r="W643" s="3"/>
      <c r="X643" s="3"/>
      <c r="Y643" s="3"/>
      <c r="Z643" s="3"/>
      <c r="AA643" s="3"/>
    </row>
    <row r="644" ht="12.0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4"/>
      <c r="T644" s="3"/>
      <c r="U644" s="3"/>
      <c r="V644" s="3"/>
      <c r="W644" s="3"/>
      <c r="X644" s="3"/>
      <c r="Y644" s="3"/>
      <c r="Z644" s="3"/>
      <c r="AA644" s="3"/>
    </row>
    <row r="645" ht="12.0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4"/>
      <c r="T645" s="3"/>
      <c r="U645" s="3"/>
      <c r="V645" s="3"/>
      <c r="W645" s="3"/>
      <c r="X645" s="3"/>
      <c r="Y645" s="3"/>
      <c r="Z645" s="3"/>
      <c r="AA645" s="3"/>
    </row>
    <row r="646" ht="12.0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4"/>
      <c r="T646" s="3"/>
      <c r="U646" s="3"/>
      <c r="V646" s="3"/>
      <c r="W646" s="3"/>
      <c r="X646" s="3"/>
      <c r="Y646" s="3"/>
      <c r="Z646" s="3"/>
      <c r="AA646" s="3"/>
    </row>
    <row r="647" ht="12.0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4"/>
      <c r="T647" s="3"/>
      <c r="U647" s="3"/>
      <c r="V647" s="3"/>
      <c r="W647" s="3"/>
      <c r="X647" s="3"/>
      <c r="Y647" s="3"/>
      <c r="Z647" s="3"/>
      <c r="AA647" s="3"/>
    </row>
    <row r="648" ht="12.0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4"/>
      <c r="T648" s="3"/>
      <c r="U648" s="3"/>
      <c r="V648" s="3"/>
      <c r="W648" s="3"/>
      <c r="X648" s="3"/>
      <c r="Y648" s="3"/>
      <c r="Z648" s="3"/>
      <c r="AA648" s="3"/>
    </row>
    <row r="649" ht="12.0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4"/>
      <c r="T649" s="3"/>
      <c r="U649" s="3"/>
      <c r="V649" s="3"/>
      <c r="W649" s="3"/>
      <c r="X649" s="3"/>
      <c r="Y649" s="3"/>
      <c r="Z649" s="3"/>
      <c r="AA649" s="3"/>
    </row>
    <row r="650" ht="12.0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4"/>
      <c r="T650" s="3"/>
      <c r="U650" s="3"/>
      <c r="V650" s="3"/>
      <c r="W650" s="3"/>
      <c r="X650" s="3"/>
      <c r="Y650" s="3"/>
      <c r="Z650" s="3"/>
      <c r="AA650" s="3"/>
    </row>
    <row r="651" ht="12.0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4"/>
      <c r="T651" s="3"/>
      <c r="U651" s="3"/>
      <c r="V651" s="3"/>
      <c r="W651" s="3"/>
      <c r="X651" s="3"/>
      <c r="Y651" s="3"/>
      <c r="Z651" s="3"/>
      <c r="AA651" s="3"/>
    </row>
    <row r="652" ht="12.0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4"/>
      <c r="T652" s="3"/>
      <c r="U652" s="3"/>
      <c r="V652" s="3"/>
      <c r="W652" s="3"/>
      <c r="X652" s="3"/>
      <c r="Y652" s="3"/>
      <c r="Z652" s="3"/>
      <c r="AA652" s="3"/>
    </row>
    <row r="653" ht="12.0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4"/>
      <c r="T653" s="3"/>
      <c r="U653" s="3"/>
      <c r="V653" s="3"/>
      <c r="W653" s="3"/>
      <c r="X653" s="3"/>
      <c r="Y653" s="3"/>
      <c r="Z653" s="3"/>
      <c r="AA653" s="3"/>
    </row>
    <row r="654" ht="12.0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4"/>
      <c r="T654" s="3"/>
      <c r="U654" s="3"/>
      <c r="V654" s="3"/>
      <c r="W654" s="3"/>
      <c r="X654" s="3"/>
      <c r="Y654" s="3"/>
      <c r="Z654" s="3"/>
      <c r="AA654" s="3"/>
    </row>
    <row r="655" ht="12.0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4"/>
      <c r="T655" s="3"/>
      <c r="U655" s="3"/>
      <c r="V655" s="3"/>
      <c r="W655" s="3"/>
      <c r="X655" s="3"/>
      <c r="Y655" s="3"/>
      <c r="Z655" s="3"/>
      <c r="AA655" s="3"/>
    </row>
    <row r="656" ht="12.0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4"/>
      <c r="T656" s="3"/>
      <c r="U656" s="3"/>
      <c r="V656" s="3"/>
      <c r="W656" s="3"/>
      <c r="X656" s="3"/>
      <c r="Y656" s="3"/>
      <c r="Z656" s="3"/>
      <c r="AA656" s="3"/>
    </row>
    <row r="657" ht="12.0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4"/>
      <c r="T657" s="3"/>
      <c r="U657" s="3"/>
      <c r="V657" s="3"/>
      <c r="W657" s="3"/>
      <c r="X657" s="3"/>
      <c r="Y657" s="3"/>
      <c r="Z657" s="3"/>
      <c r="AA657" s="3"/>
    </row>
    <row r="658" ht="12.0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4"/>
      <c r="T658" s="3"/>
      <c r="U658" s="3"/>
      <c r="V658" s="3"/>
      <c r="W658" s="3"/>
      <c r="X658" s="3"/>
      <c r="Y658" s="3"/>
      <c r="Z658" s="3"/>
      <c r="AA658" s="3"/>
    </row>
    <row r="659" ht="12.0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4"/>
      <c r="T659" s="3"/>
      <c r="U659" s="3"/>
      <c r="V659" s="3"/>
      <c r="W659" s="3"/>
      <c r="X659" s="3"/>
      <c r="Y659" s="3"/>
      <c r="Z659" s="3"/>
      <c r="AA659" s="3"/>
    </row>
    <row r="660" ht="12.0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4"/>
      <c r="T660" s="3"/>
      <c r="U660" s="3"/>
      <c r="V660" s="3"/>
      <c r="W660" s="3"/>
      <c r="X660" s="3"/>
      <c r="Y660" s="3"/>
      <c r="Z660" s="3"/>
      <c r="AA660" s="3"/>
    </row>
    <row r="661" ht="12.0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4"/>
      <c r="T661" s="3"/>
      <c r="U661" s="3"/>
      <c r="V661" s="3"/>
      <c r="W661" s="3"/>
      <c r="X661" s="3"/>
      <c r="Y661" s="3"/>
      <c r="Z661" s="3"/>
      <c r="AA661" s="3"/>
    </row>
    <row r="662" ht="12.0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4"/>
      <c r="T662" s="3"/>
      <c r="U662" s="3"/>
      <c r="V662" s="3"/>
      <c r="W662" s="3"/>
      <c r="X662" s="3"/>
      <c r="Y662" s="3"/>
      <c r="Z662" s="3"/>
      <c r="AA662" s="3"/>
    </row>
    <row r="663" ht="12.0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4"/>
      <c r="T663" s="3"/>
      <c r="U663" s="3"/>
      <c r="V663" s="3"/>
      <c r="W663" s="3"/>
      <c r="X663" s="3"/>
      <c r="Y663" s="3"/>
      <c r="Z663" s="3"/>
      <c r="AA663" s="3"/>
    </row>
    <row r="664" ht="12.0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4"/>
      <c r="T664" s="3"/>
      <c r="U664" s="3"/>
      <c r="V664" s="3"/>
      <c r="W664" s="3"/>
      <c r="X664" s="3"/>
      <c r="Y664" s="3"/>
      <c r="Z664" s="3"/>
      <c r="AA664" s="3"/>
    </row>
    <row r="665" ht="12.0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4"/>
      <c r="T665" s="3"/>
      <c r="U665" s="3"/>
      <c r="V665" s="3"/>
      <c r="W665" s="3"/>
      <c r="X665" s="3"/>
      <c r="Y665" s="3"/>
      <c r="Z665" s="3"/>
      <c r="AA665" s="3"/>
    </row>
    <row r="666" ht="12.0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4"/>
      <c r="T666" s="3"/>
      <c r="U666" s="3"/>
      <c r="V666" s="3"/>
      <c r="W666" s="3"/>
      <c r="X666" s="3"/>
      <c r="Y666" s="3"/>
      <c r="Z666" s="3"/>
      <c r="AA666" s="3"/>
    </row>
    <row r="667" ht="12.0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4"/>
      <c r="T667" s="3"/>
      <c r="U667" s="3"/>
      <c r="V667" s="3"/>
      <c r="W667" s="3"/>
      <c r="X667" s="3"/>
      <c r="Y667" s="3"/>
      <c r="Z667" s="3"/>
      <c r="AA667" s="3"/>
    </row>
    <row r="668" ht="12.0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4"/>
      <c r="T668" s="3"/>
      <c r="U668" s="3"/>
      <c r="V668" s="3"/>
      <c r="W668" s="3"/>
      <c r="X668" s="3"/>
      <c r="Y668" s="3"/>
      <c r="Z668" s="3"/>
      <c r="AA668" s="3"/>
    </row>
    <row r="669" ht="12.0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4"/>
      <c r="T669" s="3"/>
      <c r="U669" s="3"/>
      <c r="V669" s="3"/>
      <c r="W669" s="3"/>
      <c r="X669" s="3"/>
      <c r="Y669" s="3"/>
      <c r="Z669" s="3"/>
      <c r="AA669" s="3"/>
    </row>
    <row r="670" ht="12.0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4"/>
      <c r="T670" s="3"/>
      <c r="U670" s="3"/>
      <c r="V670" s="3"/>
      <c r="W670" s="3"/>
      <c r="X670" s="3"/>
      <c r="Y670" s="3"/>
      <c r="Z670" s="3"/>
      <c r="AA670" s="3"/>
    </row>
    <row r="671" ht="12.0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4"/>
      <c r="T671" s="3"/>
      <c r="U671" s="3"/>
      <c r="V671" s="3"/>
      <c r="W671" s="3"/>
      <c r="X671" s="3"/>
      <c r="Y671" s="3"/>
      <c r="Z671" s="3"/>
      <c r="AA671" s="3"/>
    </row>
    <row r="672" ht="12.0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4"/>
      <c r="T672" s="3"/>
      <c r="U672" s="3"/>
      <c r="V672" s="3"/>
      <c r="W672" s="3"/>
      <c r="X672" s="3"/>
      <c r="Y672" s="3"/>
      <c r="Z672" s="3"/>
      <c r="AA672" s="3"/>
    </row>
    <row r="673" ht="12.0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4"/>
      <c r="T673" s="3"/>
      <c r="U673" s="3"/>
      <c r="V673" s="3"/>
      <c r="W673" s="3"/>
      <c r="X673" s="3"/>
      <c r="Y673" s="3"/>
      <c r="Z673" s="3"/>
      <c r="AA673" s="3"/>
    </row>
    <row r="674" ht="12.0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4"/>
      <c r="T674" s="3"/>
      <c r="U674" s="3"/>
      <c r="V674" s="3"/>
      <c r="W674" s="3"/>
      <c r="X674" s="3"/>
      <c r="Y674" s="3"/>
      <c r="Z674" s="3"/>
      <c r="AA674" s="3"/>
    </row>
    <row r="675" ht="12.0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4"/>
      <c r="T675" s="3"/>
      <c r="U675" s="3"/>
      <c r="V675" s="3"/>
      <c r="W675" s="3"/>
      <c r="X675" s="3"/>
      <c r="Y675" s="3"/>
      <c r="Z675" s="3"/>
      <c r="AA675" s="3"/>
    </row>
    <row r="676" ht="12.0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4"/>
      <c r="T676" s="3"/>
      <c r="U676" s="3"/>
      <c r="V676" s="3"/>
      <c r="W676" s="3"/>
      <c r="X676" s="3"/>
      <c r="Y676" s="3"/>
      <c r="Z676" s="3"/>
      <c r="AA676" s="3"/>
    </row>
    <row r="677" ht="12.0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4"/>
      <c r="T677" s="3"/>
      <c r="U677" s="3"/>
      <c r="V677" s="3"/>
      <c r="W677" s="3"/>
      <c r="X677" s="3"/>
      <c r="Y677" s="3"/>
      <c r="Z677" s="3"/>
      <c r="AA677" s="3"/>
    </row>
    <row r="678" ht="12.0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4"/>
      <c r="T678" s="3"/>
      <c r="U678" s="3"/>
      <c r="V678" s="3"/>
      <c r="W678" s="3"/>
      <c r="X678" s="3"/>
      <c r="Y678" s="3"/>
      <c r="Z678" s="3"/>
      <c r="AA678" s="3"/>
    </row>
    <row r="679" ht="12.0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4"/>
      <c r="T679" s="3"/>
      <c r="U679" s="3"/>
      <c r="V679" s="3"/>
      <c r="W679" s="3"/>
      <c r="X679" s="3"/>
      <c r="Y679" s="3"/>
      <c r="Z679" s="3"/>
      <c r="AA679" s="3"/>
    </row>
    <row r="680" ht="12.0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4"/>
      <c r="T680" s="3"/>
      <c r="U680" s="3"/>
      <c r="V680" s="3"/>
      <c r="W680" s="3"/>
      <c r="X680" s="3"/>
      <c r="Y680" s="3"/>
      <c r="Z680" s="3"/>
      <c r="AA680" s="3"/>
    </row>
    <row r="681" ht="12.0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4"/>
      <c r="T681" s="3"/>
      <c r="U681" s="3"/>
      <c r="V681" s="3"/>
      <c r="W681" s="3"/>
      <c r="X681" s="3"/>
      <c r="Y681" s="3"/>
      <c r="Z681" s="3"/>
      <c r="AA681" s="3"/>
    </row>
    <row r="682" ht="12.0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4"/>
      <c r="T682" s="3"/>
      <c r="U682" s="3"/>
      <c r="V682" s="3"/>
      <c r="W682" s="3"/>
      <c r="X682" s="3"/>
      <c r="Y682" s="3"/>
      <c r="Z682" s="3"/>
      <c r="AA682" s="3"/>
    </row>
    <row r="683" ht="12.0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4"/>
      <c r="T683" s="3"/>
      <c r="U683" s="3"/>
      <c r="V683" s="3"/>
      <c r="W683" s="3"/>
      <c r="X683" s="3"/>
      <c r="Y683" s="3"/>
      <c r="Z683" s="3"/>
      <c r="AA683" s="3"/>
    </row>
    <row r="684" ht="12.0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4"/>
      <c r="T684" s="3"/>
      <c r="U684" s="3"/>
      <c r="V684" s="3"/>
      <c r="W684" s="3"/>
      <c r="X684" s="3"/>
      <c r="Y684" s="3"/>
      <c r="Z684" s="3"/>
      <c r="AA684" s="3"/>
    </row>
    <row r="685" ht="12.0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4"/>
      <c r="T685" s="3"/>
      <c r="U685" s="3"/>
      <c r="V685" s="3"/>
      <c r="W685" s="3"/>
      <c r="X685" s="3"/>
      <c r="Y685" s="3"/>
      <c r="Z685" s="3"/>
      <c r="AA685" s="3"/>
    </row>
    <row r="686" ht="12.0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4"/>
      <c r="T686" s="3"/>
      <c r="U686" s="3"/>
      <c r="V686" s="3"/>
      <c r="W686" s="3"/>
      <c r="X686" s="3"/>
      <c r="Y686" s="3"/>
      <c r="Z686" s="3"/>
      <c r="AA686" s="3"/>
    </row>
    <row r="687" ht="12.0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4"/>
      <c r="T687" s="3"/>
      <c r="U687" s="3"/>
      <c r="V687" s="3"/>
      <c r="W687" s="3"/>
      <c r="X687" s="3"/>
      <c r="Y687" s="3"/>
      <c r="Z687" s="3"/>
      <c r="AA687" s="3"/>
    </row>
    <row r="688" ht="12.0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4"/>
      <c r="T688" s="3"/>
      <c r="U688" s="3"/>
      <c r="V688" s="3"/>
      <c r="W688" s="3"/>
      <c r="X688" s="3"/>
      <c r="Y688" s="3"/>
      <c r="Z688" s="3"/>
      <c r="AA688" s="3"/>
    </row>
    <row r="689" ht="12.0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4"/>
      <c r="T689" s="3"/>
      <c r="U689" s="3"/>
      <c r="V689" s="3"/>
      <c r="W689" s="3"/>
      <c r="X689" s="3"/>
      <c r="Y689" s="3"/>
      <c r="Z689" s="3"/>
      <c r="AA689" s="3"/>
    </row>
    <row r="690" ht="12.0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4"/>
      <c r="T690" s="3"/>
      <c r="U690" s="3"/>
      <c r="V690" s="3"/>
      <c r="W690" s="3"/>
      <c r="X690" s="3"/>
      <c r="Y690" s="3"/>
      <c r="Z690" s="3"/>
      <c r="AA690" s="3"/>
    </row>
    <row r="691" ht="12.0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4"/>
      <c r="T691" s="3"/>
      <c r="U691" s="3"/>
      <c r="V691" s="3"/>
      <c r="W691" s="3"/>
      <c r="X691" s="3"/>
      <c r="Y691" s="3"/>
      <c r="Z691" s="3"/>
      <c r="AA691" s="3"/>
    </row>
    <row r="692" ht="12.0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4"/>
      <c r="T692" s="3"/>
      <c r="U692" s="3"/>
      <c r="V692" s="3"/>
      <c r="W692" s="3"/>
      <c r="X692" s="3"/>
      <c r="Y692" s="3"/>
      <c r="Z692" s="3"/>
      <c r="AA692" s="3"/>
    </row>
    <row r="693" ht="12.0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4"/>
      <c r="T693" s="3"/>
      <c r="U693" s="3"/>
      <c r="V693" s="3"/>
      <c r="W693" s="3"/>
      <c r="X693" s="3"/>
      <c r="Y693" s="3"/>
      <c r="Z693" s="3"/>
      <c r="AA693" s="3"/>
    </row>
    <row r="694" ht="12.0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4"/>
      <c r="T694" s="3"/>
      <c r="U694" s="3"/>
      <c r="V694" s="3"/>
      <c r="W694" s="3"/>
      <c r="X694" s="3"/>
      <c r="Y694" s="3"/>
      <c r="Z694" s="3"/>
      <c r="AA694" s="3"/>
    </row>
    <row r="695" ht="12.0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4"/>
      <c r="T695" s="3"/>
      <c r="U695" s="3"/>
      <c r="V695" s="3"/>
      <c r="W695" s="3"/>
      <c r="X695" s="3"/>
      <c r="Y695" s="3"/>
      <c r="Z695" s="3"/>
      <c r="AA695" s="3"/>
    </row>
    <row r="696" ht="12.0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4"/>
      <c r="T696" s="3"/>
      <c r="U696" s="3"/>
      <c r="V696" s="3"/>
      <c r="W696" s="3"/>
      <c r="X696" s="3"/>
      <c r="Y696" s="3"/>
      <c r="Z696" s="3"/>
      <c r="AA696" s="3"/>
    </row>
    <row r="697" ht="12.0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4"/>
      <c r="T697" s="3"/>
      <c r="U697" s="3"/>
      <c r="V697" s="3"/>
      <c r="W697" s="3"/>
      <c r="X697" s="3"/>
      <c r="Y697" s="3"/>
      <c r="Z697" s="3"/>
      <c r="AA697" s="3"/>
    </row>
    <row r="698" ht="12.0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4"/>
      <c r="T698" s="3"/>
      <c r="U698" s="3"/>
      <c r="V698" s="3"/>
      <c r="W698" s="3"/>
      <c r="X698" s="3"/>
      <c r="Y698" s="3"/>
      <c r="Z698" s="3"/>
      <c r="AA698" s="3"/>
    </row>
    <row r="699" ht="12.0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4"/>
      <c r="T699" s="3"/>
      <c r="U699" s="3"/>
      <c r="V699" s="3"/>
      <c r="W699" s="3"/>
      <c r="X699" s="3"/>
      <c r="Y699" s="3"/>
      <c r="Z699" s="3"/>
      <c r="AA699" s="3"/>
    </row>
    <row r="700" ht="12.0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4"/>
      <c r="T700" s="3"/>
      <c r="U700" s="3"/>
      <c r="V700" s="3"/>
      <c r="W700" s="3"/>
      <c r="X700" s="3"/>
      <c r="Y700" s="3"/>
      <c r="Z700" s="3"/>
      <c r="AA700" s="3"/>
    </row>
    <row r="701" ht="12.0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4"/>
      <c r="T701" s="3"/>
      <c r="U701" s="3"/>
      <c r="V701" s="3"/>
      <c r="W701" s="3"/>
      <c r="X701" s="3"/>
      <c r="Y701" s="3"/>
      <c r="Z701" s="3"/>
      <c r="AA701" s="3"/>
    </row>
    <row r="702" ht="12.0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4"/>
      <c r="T702" s="3"/>
      <c r="U702" s="3"/>
      <c r="V702" s="3"/>
      <c r="W702" s="3"/>
      <c r="X702" s="3"/>
      <c r="Y702" s="3"/>
      <c r="Z702" s="3"/>
      <c r="AA702" s="3"/>
    </row>
    <row r="703" ht="12.0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4"/>
      <c r="T703" s="3"/>
      <c r="U703" s="3"/>
      <c r="V703" s="3"/>
      <c r="W703" s="3"/>
      <c r="X703" s="3"/>
      <c r="Y703" s="3"/>
      <c r="Z703" s="3"/>
      <c r="AA703" s="3"/>
    </row>
    <row r="704" ht="12.0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4"/>
      <c r="T704" s="3"/>
      <c r="U704" s="3"/>
      <c r="V704" s="3"/>
      <c r="W704" s="3"/>
      <c r="X704" s="3"/>
      <c r="Y704" s="3"/>
      <c r="Z704" s="3"/>
      <c r="AA704" s="3"/>
    </row>
    <row r="705" ht="12.0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4"/>
      <c r="T705" s="3"/>
      <c r="U705" s="3"/>
      <c r="V705" s="3"/>
      <c r="W705" s="3"/>
      <c r="X705" s="3"/>
      <c r="Y705" s="3"/>
      <c r="Z705" s="3"/>
      <c r="AA705" s="3"/>
    </row>
    <row r="706" ht="12.0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4"/>
      <c r="T706" s="3"/>
      <c r="U706" s="3"/>
      <c r="V706" s="3"/>
      <c r="W706" s="3"/>
      <c r="X706" s="3"/>
      <c r="Y706" s="3"/>
      <c r="Z706" s="3"/>
      <c r="AA706" s="3"/>
    </row>
    <row r="707" ht="12.0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4"/>
      <c r="T707" s="3"/>
      <c r="U707" s="3"/>
      <c r="V707" s="3"/>
      <c r="W707" s="3"/>
      <c r="X707" s="3"/>
      <c r="Y707" s="3"/>
      <c r="Z707" s="3"/>
      <c r="AA707" s="3"/>
    </row>
    <row r="708" ht="12.0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4"/>
      <c r="T708" s="3"/>
      <c r="U708" s="3"/>
      <c r="V708" s="3"/>
      <c r="W708" s="3"/>
      <c r="X708" s="3"/>
      <c r="Y708" s="3"/>
      <c r="Z708" s="3"/>
      <c r="AA708" s="3"/>
    </row>
    <row r="709" ht="12.0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4"/>
      <c r="T709" s="3"/>
      <c r="U709" s="3"/>
      <c r="V709" s="3"/>
      <c r="W709" s="3"/>
      <c r="X709" s="3"/>
      <c r="Y709" s="3"/>
      <c r="Z709" s="3"/>
      <c r="AA709" s="3"/>
    </row>
    <row r="710" ht="12.0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4"/>
      <c r="T710" s="3"/>
      <c r="U710" s="3"/>
      <c r="V710" s="3"/>
      <c r="W710" s="3"/>
      <c r="X710" s="3"/>
      <c r="Y710" s="3"/>
      <c r="Z710" s="3"/>
      <c r="AA710" s="3"/>
    </row>
    <row r="711" ht="12.0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4"/>
      <c r="T711" s="3"/>
      <c r="U711" s="3"/>
      <c r="V711" s="3"/>
      <c r="W711" s="3"/>
      <c r="X711" s="3"/>
      <c r="Y711" s="3"/>
      <c r="Z711" s="3"/>
      <c r="AA711" s="3"/>
    </row>
    <row r="712" ht="12.0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4"/>
      <c r="T712" s="3"/>
      <c r="U712" s="3"/>
      <c r="V712" s="3"/>
      <c r="W712" s="3"/>
      <c r="X712" s="3"/>
      <c r="Y712" s="3"/>
      <c r="Z712" s="3"/>
      <c r="AA712" s="3"/>
    </row>
    <row r="713" ht="12.0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4"/>
      <c r="T713" s="3"/>
      <c r="U713" s="3"/>
      <c r="V713" s="3"/>
      <c r="W713" s="3"/>
      <c r="X713" s="3"/>
      <c r="Y713" s="3"/>
      <c r="Z713" s="3"/>
      <c r="AA713" s="3"/>
    </row>
    <row r="714" ht="12.0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4"/>
      <c r="T714" s="3"/>
      <c r="U714" s="3"/>
      <c r="V714" s="3"/>
      <c r="W714" s="3"/>
      <c r="X714" s="3"/>
      <c r="Y714" s="3"/>
      <c r="Z714" s="3"/>
      <c r="AA714" s="3"/>
    </row>
    <row r="715" ht="12.0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4"/>
      <c r="T715" s="3"/>
      <c r="U715" s="3"/>
      <c r="V715" s="3"/>
      <c r="W715" s="3"/>
      <c r="X715" s="3"/>
      <c r="Y715" s="3"/>
      <c r="Z715" s="3"/>
      <c r="AA715" s="3"/>
    </row>
    <row r="716" ht="12.0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4"/>
      <c r="T716" s="3"/>
      <c r="U716" s="3"/>
      <c r="V716" s="3"/>
      <c r="W716" s="3"/>
      <c r="X716" s="3"/>
      <c r="Y716" s="3"/>
      <c r="Z716" s="3"/>
      <c r="AA716" s="3"/>
    </row>
    <row r="717" ht="12.0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4"/>
      <c r="T717" s="3"/>
      <c r="U717" s="3"/>
      <c r="V717" s="3"/>
      <c r="W717" s="3"/>
      <c r="X717" s="3"/>
      <c r="Y717" s="3"/>
      <c r="Z717" s="3"/>
      <c r="AA717" s="3"/>
    </row>
    <row r="718" ht="12.0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4"/>
      <c r="T718" s="3"/>
      <c r="U718" s="3"/>
      <c r="V718" s="3"/>
      <c r="W718" s="3"/>
      <c r="X718" s="3"/>
      <c r="Y718" s="3"/>
      <c r="Z718" s="3"/>
      <c r="AA718" s="3"/>
    </row>
    <row r="719" ht="12.0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4"/>
      <c r="T719" s="3"/>
      <c r="U719" s="3"/>
      <c r="V719" s="3"/>
      <c r="W719" s="3"/>
      <c r="X719" s="3"/>
      <c r="Y719" s="3"/>
      <c r="Z719" s="3"/>
      <c r="AA719" s="3"/>
    </row>
    <row r="720" ht="12.0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4"/>
      <c r="T720" s="3"/>
      <c r="U720" s="3"/>
      <c r="V720" s="3"/>
      <c r="W720" s="3"/>
      <c r="X720" s="3"/>
      <c r="Y720" s="3"/>
      <c r="Z720" s="3"/>
      <c r="AA720" s="3"/>
    </row>
    <row r="721" ht="12.0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4"/>
      <c r="T721" s="3"/>
      <c r="U721" s="3"/>
      <c r="V721" s="3"/>
      <c r="W721" s="3"/>
      <c r="X721" s="3"/>
      <c r="Y721" s="3"/>
      <c r="Z721" s="3"/>
      <c r="AA721" s="3"/>
    </row>
    <row r="722" ht="12.0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4"/>
      <c r="T722" s="3"/>
      <c r="U722" s="3"/>
      <c r="V722" s="3"/>
      <c r="W722" s="3"/>
      <c r="X722" s="3"/>
      <c r="Y722" s="3"/>
      <c r="Z722" s="3"/>
      <c r="AA722" s="3"/>
    </row>
    <row r="723" ht="12.0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4"/>
      <c r="T723" s="3"/>
      <c r="U723" s="3"/>
      <c r="V723" s="3"/>
      <c r="W723" s="3"/>
      <c r="X723" s="3"/>
      <c r="Y723" s="3"/>
      <c r="Z723" s="3"/>
      <c r="AA723" s="3"/>
    </row>
    <row r="724" ht="12.0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4"/>
      <c r="T724" s="3"/>
      <c r="U724" s="3"/>
      <c r="V724" s="3"/>
      <c r="W724" s="3"/>
      <c r="X724" s="3"/>
      <c r="Y724" s="3"/>
      <c r="Z724" s="3"/>
      <c r="AA724" s="3"/>
    </row>
    <row r="725" ht="12.0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4"/>
      <c r="T725" s="3"/>
      <c r="U725" s="3"/>
      <c r="V725" s="3"/>
      <c r="W725" s="3"/>
      <c r="X725" s="3"/>
      <c r="Y725" s="3"/>
      <c r="Z725" s="3"/>
      <c r="AA725" s="3"/>
    </row>
    <row r="726" ht="12.0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4"/>
      <c r="T726" s="3"/>
      <c r="U726" s="3"/>
      <c r="V726" s="3"/>
      <c r="W726" s="3"/>
      <c r="X726" s="3"/>
      <c r="Y726" s="3"/>
      <c r="Z726" s="3"/>
      <c r="AA726" s="3"/>
    </row>
    <row r="727" ht="12.0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4"/>
      <c r="T727" s="3"/>
      <c r="U727" s="3"/>
      <c r="V727" s="3"/>
      <c r="W727" s="3"/>
      <c r="X727" s="3"/>
      <c r="Y727" s="3"/>
      <c r="Z727" s="3"/>
      <c r="AA727" s="3"/>
    </row>
    <row r="728" ht="12.0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4"/>
      <c r="T728" s="3"/>
      <c r="U728" s="3"/>
      <c r="V728" s="3"/>
      <c r="W728" s="3"/>
      <c r="X728" s="3"/>
      <c r="Y728" s="3"/>
      <c r="Z728" s="3"/>
      <c r="AA728" s="3"/>
    </row>
    <row r="729" ht="12.0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4"/>
      <c r="T729" s="3"/>
      <c r="U729" s="3"/>
      <c r="V729" s="3"/>
      <c r="W729" s="3"/>
      <c r="X729" s="3"/>
      <c r="Y729" s="3"/>
      <c r="Z729" s="3"/>
      <c r="AA729" s="3"/>
    </row>
    <row r="730" ht="12.0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4"/>
      <c r="T730" s="3"/>
      <c r="U730" s="3"/>
      <c r="V730" s="3"/>
      <c r="W730" s="3"/>
      <c r="X730" s="3"/>
      <c r="Y730" s="3"/>
      <c r="Z730" s="3"/>
      <c r="AA730" s="3"/>
    </row>
    <row r="731" ht="12.0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4"/>
      <c r="T731" s="3"/>
      <c r="U731" s="3"/>
      <c r="V731" s="3"/>
      <c r="W731" s="3"/>
      <c r="X731" s="3"/>
      <c r="Y731" s="3"/>
      <c r="Z731" s="3"/>
      <c r="AA731" s="3"/>
    </row>
    <row r="732" ht="12.0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4"/>
      <c r="T732" s="3"/>
      <c r="U732" s="3"/>
      <c r="V732" s="3"/>
      <c r="W732" s="3"/>
      <c r="X732" s="3"/>
      <c r="Y732" s="3"/>
      <c r="Z732" s="3"/>
      <c r="AA732" s="3"/>
    </row>
    <row r="733" ht="12.0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4"/>
      <c r="T733" s="3"/>
      <c r="U733" s="3"/>
      <c r="V733" s="3"/>
      <c r="W733" s="3"/>
      <c r="X733" s="3"/>
      <c r="Y733" s="3"/>
      <c r="Z733" s="3"/>
      <c r="AA733" s="3"/>
    </row>
    <row r="734" ht="12.0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4"/>
      <c r="T734" s="3"/>
      <c r="U734" s="3"/>
      <c r="V734" s="3"/>
      <c r="W734" s="3"/>
      <c r="X734" s="3"/>
      <c r="Y734" s="3"/>
      <c r="Z734" s="3"/>
      <c r="AA734" s="3"/>
    </row>
    <row r="735" ht="12.0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4"/>
      <c r="T735" s="3"/>
      <c r="U735" s="3"/>
      <c r="V735" s="3"/>
      <c r="W735" s="3"/>
      <c r="X735" s="3"/>
      <c r="Y735" s="3"/>
      <c r="Z735" s="3"/>
      <c r="AA735" s="3"/>
    </row>
    <row r="736" ht="12.0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4"/>
      <c r="T736" s="3"/>
      <c r="U736" s="3"/>
      <c r="V736" s="3"/>
      <c r="W736" s="3"/>
      <c r="X736" s="3"/>
      <c r="Y736" s="3"/>
      <c r="Z736" s="3"/>
      <c r="AA736" s="3"/>
    </row>
    <row r="737" ht="12.0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4"/>
      <c r="T737" s="3"/>
      <c r="U737" s="3"/>
      <c r="V737" s="3"/>
      <c r="W737" s="3"/>
      <c r="X737" s="3"/>
      <c r="Y737" s="3"/>
      <c r="Z737" s="3"/>
      <c r="AA737" s="3"/>
    </row>
    <row r="738" ht="12.0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4"/>
      <c r="T738" s="3"/>
      <c r="U738" s="3"/>
      <c r="V738" s="3"/>
      <c r="W738" s="3"/>
      <c r="X738" s="3"/>
      <c r="Y738" s="3"/>
      <c r="Z738" s="3"/>
      <c r="AA738" s="3"/>
    </row>
    <row r="739" ht="12.0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4"/>
      <c r="T739" s="3"/>
      <c r="U739" s="3"/>
      <c r="V739" s="3"/>
      <c r="W739" s="3"/>
      <c r="X739" s="3"/>
      <c r="Y739" s="3"/>
      <c r="Z739" s="3"/>
      <c r="AA739" s="3"/>
    </row>
    <row r="740" ht="12.0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4"/>
      <c r="T740" s="3"/>
      <c r="U740" s="3"/>
      <c r="V740" s="3"/>
      <c r="W740" s="3"/>
      <c r="X740" s="3"/>
      <c r="Y740" s="3"/>
      <c r="Z740" s="3"/>
      <c r="AA740" s="3"/>
    </row>
    <row r="741" ht="12.0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4"/>
      <c r="T741" s="3"/>
      <c r="U741" s="3"/>
      <c r="V741" s="3"/>
      <c r="W741" s="3"/>
      <c r="X741" s="3"/>
      <c r="Y741" s="3"/>
      <c r="Z741" s="3"/>
      <c r="AA741" s="3"/>
    </row>
    <row r="742" ht="12.0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4"/>
      <c r="T742" s="3"/>
      <c r="U742" s="3"/>
      <c r="V742" s="3"/>
      <c r="W742" s="3"/>
      <c r="X742" s="3"/>
      <c r="Y742" s="3"/>
      <c r="Z742" s="3"/>
      <c r="AA742" s="3"/>
    </row>
    <row r="743" ht="12.0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4"/>
      <c r="T743" s="3"/>
      <c r="U743" s="3"/>
      <c r="V743" s="3"/>
      <c r="W743" s="3"/>
      <c r="X743" s="3"/>
      <c r="Y743" s="3"/>
      <c r="Z743" s="3"/>
      <c r="AA743" s="3"/>
    </row>
    <row r="744" ht="12.0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4"/>
      <c r="T744" s="3"/>
      <c r="U744" s="3"/>
      <c r="V744" s="3"/>
      <c r="W744" s="3"/>
      <c r="X744" s="3"/>
      <c r="Y744" s="3"/>
      <c r="Z744" s="3"/>
      <c r="AA744" s="3"/>
    </row>
    <row r="745" ht="12.0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4"/>
      <c r="T745" s="3"/>
      <c r="U745" s="3"/>
      <c r="V745" s="3"/>
      <c r="W745" s="3"/>
      <c r="X745" s="3"/>
      <c r="Y745" s="3"/>
      <c r="Z745" s="3"/>
      <c r="AA745" s="3"/>
    </row>
    <row r="746" ht="12.0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4"/>
      <c r="T746" s="3"/>
      <c r="U746" s="3"/>
      <c r="V746" s="3"/>
      <c r="W746" s="3"/>
      <c r="X746" s="3"/>
      <c r="Y746" s="3"/>
      <c r="Z746" s="3"/>
      <c r="AA746" s="3"/>
    </row>
    <row r="747" ht="12.0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4"/>
      <c r="T747" s="3"/>
      <c r="U747" s="3"/>
      <c r="V747" s="3"/>
      <c r="W747" s="3"/>
      <c r="X747" s="3"/>
      <c r="Y747" s="3"/>
      <c r="Z747" s="3"/>
      <c r="AA747" s="3"/>
    </row>
    <row r="748" ht="12.0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4"/>
      <c r="T748" s="3"/>
      <c r="U748" s="3"/>
      <c r="V748" s="3"/>
      <c r="W748" s="3"/>
      <c r="X748" s="3"/>
      <c r="Y748" s="3"/>
      <c r="Z748" s="3"/>
      <c r="AA748" s="3"/>
    </row>
    <row r="749" ht="12.0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4"/>
      <c r="T749" s="3"/>
      <c r="U749" s="3"/>
      <c r="V749" s="3"/>
      <c r="W749" s="3"/>
      <c r="X749" s="3"/>
      <c r="Y749" s="3"/>
      <c r="Z749" s="3"/>
      <c r="AA749" s="3"/>
    </row>
    <row r="750" ht="12.0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4"/>
      <c r="T750" s="3"/>
      <c r="U750" s="3"/>
      <c r="V750" s="3"/>
      <c r="W750" s="3"/>
      <c r="X750" s="3"/>
      <c r="Y750" s="3"/>
      <c r="Z750" s="3"/>
      <c r="AA750" s="3"/>
    </row>
    <row r="751" ht="12.0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4"/>
      <c r="T751" s="3"/>
      <c r="U751" s="3"/>
      <c r="V751" s="3"/>
      <c r="W751" s="3"/>
      <c r="X751" s="3"/>
      <c r="Y751" s="3"/>
      <c r="Z751" s="3"/>
      <c r="AA751" s="3"/>
    </row>
    <row r="752" ht="12.0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4"/>
      <c r="T752" s="3"/>
      <c r="U752" s="3"/>
      <c r="V752" s="3"/>
      <c r="W752" s="3"/>
      <c r="X752" s="3"/>
      <c r="Y752" s="3"/>
      <c r="Z752" s="3"/>
      <c r="AA752" s="3"/>
    </row>
    <row r="753" ht="12.0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4"/>
      <c r="T753" s="3"/>
      <c r="U753" s="3"/>
      <c r="V753" s="3"/>
      <c r="W753" s="3"/>
      <c r="X753" s="3"/>
      <c r="Y753" s="3"/>
      <c r="Z753" s="3"/>
      <c r="AA753" s="3"/>
    </row>
    <row r="754" ht="12.0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4"/>
      <c r="T754" s="3"/>
      <c r="U754" s="3"/>
      <c r="V754" s="3"/>
      <c r="W754" s="3"/>
      <c r="X754" s="3"/>
      <c r="Y754" s="3"/>
      <c r="Z754" s="3"/>
      <c r="AA754" s="3"/>
    </row>
    <row r="755" ht="12.0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4"/>
      <c r="T755" s="3"/>
      <c r="U755" s="3"/>
      <c r="V755" s="3"/>
      <c r="W755" s="3"/>
      <c r="X755" s="3"/>
      <c r="Y755" s="3"/>
      <c r="Z755" s="3"/>
      <c r="AA755" s="3"/>
    </row>
    <row r="756" ht="12.0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4"/>
      <c r="T756" s="3"/>
      <c r="U756" s="3"/>
      <c r="V756" s="3"/>
      <c r="W756" s="3"/>
      <c r="X756" s="3"/>
      <c r="Y756" s="3"/>
      <c r="Z756" s="3"/>
      <c r="AA756" s="3"/>
    </row>
    <row r="757" ht="12.0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4"/>
      <c r="T757" s="3"/>
      <c r="U757" s="3"/>
      <c r="V757" s="3"/>
      <c r="W757" s="3"/>
      <c r="X757" s="3"/>
      <c r="Y757" s="3"/>
      <c r="Z757" s="3"/>
      <c r="AA757" s="3"/>
    </row>
    <row r="758" ht="12.0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4"/>
      <c r="T758" s="3"/>
      <c r="U758" s="3"/>
      <c r="V758" s="3"/>
      <c r="W758" s="3"/>
      <c r="X758" s="3"/>
      <c r="Y758" s="3"/>
      <c r="Z758" s="3"/>
      <c r="AA758" s="3"/>
    </row>
    <row r="759" ht="12.0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4"/>
      <c r="T759" s="3"/>
      <c r="U759" s="3"/>
      <c r="V759" s="3"/>
      <c r="W759" s="3"/>
      <c r="X759" s="3"/>
      <c r="Y759" s="3"/>
      <c r="Z759" s="3"/>
      <c r="AA759" s="3"/>
    </row>
    <row r="760" ht="12.0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4"/>
      <c r="T760" s="3"/>
      <c r="U760" s="3"/>
      <c r="V760" s="3"/>
      <c r="W760" s="3"/>
      <c r="X760" s="3"/>
      <c r="Y760" s="3"/>
      <c r="Z760" s="3"/>
      <c r="AA760" s="3"/>
    </row>
    <row r="761" ht="12.0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4"/>
      <c r="T761" s="3"/>
      <c r="U761" s="3"/>
      <c r="V761" s="3"/>
      <c r="W761" s="3"/>
      <c r="X761" s="3"/>
      <c r="Y761" s="3"/>
      <c r="Z761" s="3"/>
      <c r="AA761" s="3"/>
    </row>
    <row r="762" ht="12.0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4"/>
      <c r="T762" s="3"/>
      <c r="U762" s="3"/>
      <c r="V762" s="3"/>
      <c r="W762" s="3"/>
      <c r="X762" s="3"/>
      <c r="Y762" s="3"/>
      <c r="Z762" s="3"/>
      <c r="AA762" s="3"/>
    </row>
    <row r="763" ht="12.0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4"/>
      <c r="T763" s="3"/>
      <c r="U763" s="3"/>
      <c r="V763" s="3"/>
      <c r="W763" s="3"/>
      <c r="X763" s="3"/>
      <c r="Y763" s="3"/>
      <c r="Z763" s="3"/>
      <c r="AA763" s="3"/>
    </row>
    <row r="764" ht="12.0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4"/>
      <c r="T764" s="3"/>
      <c r="U764" s="3"/>
      <c r="V764" s="3"/>
      <c r="W764" s="3"/>
      <c r="X764" s="3"/>
      <c r="Y764" s="3"/>
      <c r="Z764" s="3"/>
      <c r="AA764" s="3"/>
    </row>
    <row r="765" ht="12.0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4"/>
      <c r="T765" s="3"/>
      <c r="U765" s="3"/>
      <c r="V765" s="3"/>
      <c r="W765" s="3"/>
      <c r="X765" s="3"/>
      <c r="Y765" s="3"/>
      <c r="Z765" s="3"/>
      <c r="AA765" s="3"/>
    </row>
    <row r="766" ht="12.0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4"/>
      <c r="T766" s="3"/>
      <c r="U766" s="3"/>
      <c r="V766" s="3"/>
      <c r="W766" s="3"/>
      <c r="X766" s="3"/>
      <c r="Y766" s="3"/>
      <c r="Z766" s="3"/>
      <c r="AA766" s="3"/>
    </row>
    <row r="767" ht="12.0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4"/>
      <c r="T767" s="3"/>
      <c r="U767" s="3"/>
      <c r="V767" s="3"/>
      <c r="W767" s="3"/>
      <c r="X767" s="3"/>
      <c r="Y767" s="3"/>
      <c r="Z767" s="3"/>
      <c r="AA767" s="3"/>
    </row>
    <row r="768" ht="12.0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4"/>
      <c r="T768" s="3"/>
      <c r="U768" s="3"/>
      <c r="V768" s="3"/>
      <c r="W768" s="3"/>
      <c r="X768" s="3"/>
      <c r="Y768" s="3"/>
      <c r="Z768" s="3"/>
      <c r="AA768" s="3"/>
    </row>
    <row r="769" ht="12.0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4"/>
      <c r="T769" s="3"/>
      <c r="U769" s="3"/>
      <c r="V769" s="3"/>
      <c r="W769" s="3"/>
      <c r="X769" s="3"/>
      <c r="Y769" s="3"/>
      <c r="Z769" s="3"/>
      <c r="AA769" s="3"/>
    </row>
    <row r="770" ht="12.0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4"/>
      <c r="T770" s="3"/>
      <c r="U770" s="3"/>
      <c r="V770" s="3"/>
      <c r="W770" s="3"/>
      <c r="X770" s="3"/>
      <c r="Y770" s="3"/>
      <c r="Z770" s="3"/>
      <c r="AA770" s="3"/>
    </row>
    <row r="771" ht="12.0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4"/>
      <c r="T771" s="3"/>
      <c r="U771" s="3"/>
      <c r="V771" s="3"/>
      <c r="W771" s="3"/>
      <c r="X771" s="3"/>
      <c r="Y771" s="3"/>
      <c r="Z771" s="3"/>
      <c r="AA771" s="3"/>
    </row>
    <row r="772" ht="12.0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4"/>
      <c r="T772" s="3"/>
      <c r="U772" s="3"/>
      <c r="V772" s="3"/>
      <c r="W772" s="3"/>
      <c r="X772" s="3"/>
      <c r="Y772" s="3"/>
      <c r="Z772" s="3"/>
      <c r="AA772" s="3"/>
    </row>
    <row r="773" ht="12.0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4"/>
      <c r="T773" s="3"/>
      <c r="U773" s="3"/>
      <c r="V773" s="3"/>
      <c r="W773" s="3"/>
      <c r="X773" s="3"/>
      <c r="Y773" s="3"/>
      <c r="Z773" s="3"/>
      <c r="AA773" s="3"/>
    </row>
    <row r="774" ht="12.0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4"/>
      <c r="T774" s="3"/>
      <c r="U774" s="3"/>
      <c r="V774" s="3"/>
      <c r="W774" s="3"/>
      <c r="X774" s="3"/>
      <c r="Y774" s="3"/>
      <c r="Z774" s="3"/>
      <c r="AA774" s="3"/>
    </row>
    <row r="775" ht="12.0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4"/>
      <c r="T775" s="3"/>
      <c r="U775" s="3"/>
      <c r="V775" s="3"/>
      <c r="W775" s="3"/>
      <c r="X775" s="3"/>
      <c r="Y775" s="3"/>
      <c r="Z775" s="3"/>
      <c r="AA775" s="3"/>
    </row>
    <row r="776" ht="12.0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4"/>
      <c r="T776" s="3"/>
      <c r="U776" s="3"/>
      <c r="V776" s="3"/>
      <c r="W776" s="3"/>
      <c r="X776" s="3"/>
      <c r="Y776" s="3"/>
      <c r="Z776" s="3"/>
      <c r="AA776" s="3"/>
    </row>
    <row r="777" ht="12.0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4"/>
      <c r="T777" s="3"/>
      <c r="U777" s="3"/>
      <c r="V777" s="3"/>
      <c r="W777" s="3"/>
      <c r="X777" s="3"/>
      <c r="Y777" s="3"/>
      <c r="Z777" s="3"/>
      <c r="AA777" s="3"/>
    </row>
    <row r="778" ht="12.0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4"/>
      <c r="T778" s="3"/>
      <c r="U778" s="3"/>
      <c r="V778" s="3"/>
      <c r="W778" s="3"/>
      <c r="X778" s="3"/>
      <c r="Y778" s="3"/>
      <c r="Z778" s="3"/>
      <c r="AA778" s="3"/>
    </row>
    <row r="779" ht="12.0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4"/>
      <c r="T779" s="3"/>
      <c r="U779" s="3"/>
      <c r="V779" s="3"/>
      <c r="W779" s="3"/>
      <c r="X779" s="3"/>
      <c r="Y779" s="3"/>
      <c r="Z779" s="3"/>
      <c r="AA779" s="3"/>
    </row>
    <row r="780" ht="12.0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4"/>
      <c r="T780" s="3"/>
      <c r="U780" s="3"/>
      <c r="V780" s="3"/>
      <c r="W780" s="3"/>
      <c r="X780" s="3"/>
      <c r="Y780" s="3"/>
      <c r="Z780" s="3"/>
      <c r="AA780" s="3"/>
    </row>
    <row r="781" ht="12.0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4"/>
      <c r="T781" s="3"/>
      <c r="U781" s="3"/>
      <c r="V781" s="3"/>
      <c r="W781" s="3"/>
      <c r="X781" s="3"/>
      <c r="Y781" s="3"/>
      <c r="Z781" s="3"/>
      <c r="AA781" s="3"/>
    </row>
    <row r="782" ht="12.0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4"/>
      <c r="T782" s="3"/>
      <c r="U782" s="3"/>
      <c r="V782" s="3"/>
      <c r="W782" s="3"/>
      <c r="X782" s="3"/>
      <c r="Y782" s="3"/>
      <c r="Z782" s="3"/>
      <c r="AA782" s="3"/>
    </row>
    <row r="783" ht="12.0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4"/>
      <c r="T783" s="3"/>
      <c r="U783" s="3"/>
      <c r="V783" s="3"/>
      <c r="W783" s="3"/>
      <c r="X783" s="3"/>
      <c r="Y783" s="3"/>
      <c r="Z783" s="3"/>
      <c r="AA783" s="3"/>
    </row>
    <row r="784" ht="12.0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4"/>
      <c r="T784" s="3"/>
      <c r="U784" s="3"/>
      <c r="V784" s="3"/>
      <c r="W784" s="3"/>
      <c r="X784" s="3"/>
      <c r="Y784" s="3"/>
      <c r="Z784" s="3"/>
      <c r="AA784" s="3"/>
    </row>
    <row r="785" ht="12.0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4"/>
      <c r="T785" s="3"/>
      <c r="U785" s="3"/>
      <c r="V785" s="3"/>
      <c r="W785" s="3"/>
      <c r="X785" s="3"/>
      <c r="Y785" s="3"/>
      <c r="Z785" s="3"/>
      <c r="AA785" s="3"/>
    </row>
    <row r="786" ht="12.0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4"/>
      <c r="T786" s="3"/>
      <c r="U786" s="3"/>
      <c r="V786" s="3"/>
      <c r="W786" s="3"/>
      <c r="X786" s="3"/>
      <c r="Y786" s="3"/>
      <c r="Z786" s="3"/>
      <c r="AA786" s="3"/>
    </row>
    <row r="787" ht="12.0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4"/>
      <c r="T787" s="3"/>
      <c r="U787" s="3"/>
      <c r="V787" s="3"/>
      <c r="W787" s="3"/>
      <c r="X787" s="3"/>
      <c r="Y787" s="3"/>
      <c r="Z787" s="3"/>
      <c r="AA787" s="3"/>
    </row>
    <row r="788" ht="12.0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4"/>
      <c r="T788" s="3"/>
      <c r="U788" s="3"/>
      <c r="V788" s="3"/>
      <c r="W788" s="3"/>
      <c r="X788" s="3"/>
      <c r="Y788" s="3"/>
      <c r="Z788" s="3"/>
      <c r="AA788" s="3"/>
    </row>
    <row r="789" ht="12.0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4"/>
      <c r="T789" s="3"/>
      <c r="U789" s="3"/>
      <c r="V789" s="3"/>
      <c r="W789" s="3"/>
      <c r="X789" s="3"/>
      <c r="Y789" s="3"/>
      <c r="Z789" s="3"/>
      <c r="AA789" s="3"/>
    </row>
    <row r="790" ht="12.0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4"/>
      <c r="T790" s="3"/>
      <c r="U790" s="3"/>
      <c r="V790" s="3"/>
      <c r="W790" s="3"/>
      <c r="X790" s="3"/>
      <c r="Y790" s="3"/>
      <c r="Z790" s="3"/>
      <c r="AA790" s="3"/>
    </row>
    <row r="791" ht="12.0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4"/>
      <c r="T791" s="3"/>
      <c r="U791" s="3"/>
      <c r="V791" s="3"/>
      <c r="W791" s="3"/>
      <c r="X791" s="3"/>
      <c r="Y791" s="3"/>
      <c r="Z791" s="3"/>
      <c r="AA791" s="3"/>
    </row>
    <row r="792" ht="12.0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4"/>
      <c r="T792" s="3"/>
      <c r="U792" s="3"/>
      <c r="V792" s="3"/>
      <c r="W792" s="3"/>
      <c r="X792" s="3"/>
      <c r="Y792" s="3"/>
      <c r="Z792" s="3"/>
      <c r="AA792" s="3"/>
    </row>
    <row r="793" ht="12.0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4"/>
      <c r="T793" s="3"/>
      <c r="U793" s="3"/>
      <c r="V793" s="3"/>
      <c r="W793" s="3"/>
      <c r="X793" s="3"/>
      <c r="Y793" s="3"/>
      <c r="Z793" s="3"/>
      <c r="AA793" s="3"/>
    </row>
    <row r="794" ht="12.0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4"/>
      <c r="T794" s="3"/>
      <c r="U794" s="3"/>
      <c r="V794" s="3"/>
      <c r="W794" s="3"/>
      <c r="X794" s="3"/>
      <c r="Y794" s="3"/>
      <c r="Z794" s="3"/>
      <c r="AA794" s="3"/>
    </row>
    <row r="795" ht="12.0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4"/>
      <c r="T795" s="3"/>
      <c r="U795" s="3"/>
      <c r="V795" s="3"/>
      <c r="W795" s="3"/>
      <c r="X795" s="3"/>
      <c r="Y795" s="3"/>
      <c r="Z795" s="3"/>
      <c r="AA795" s="3"/>
    </row>
    <row r="796" ht="12.0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4"/>
      <c r="T796" s="3"/>
      <c r="U796" s="3"/>
      <c r="V796" s="3"/>
      <c r="W796" s="3"/>
      <c r="X796" s="3"/>
      <c r="Y796" s="3"/>
      <c r="Z796" s="3"/>
      <c r="AA796" s="3"/>
    </row>
    <row r="797" ht="12.0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4"/>
      <c r="T797" s="3"/>
      <c r="U797" s="3"/>
      <c r="V797" s="3"/>
      <c r="W797" s="3"/>
      <c r="X797" s="3"/>
      <c r="Y797" s="3"/>
      <c r="Z797" s="3"/>
      <c r="AA797" s="3"/>
    </row>
    <row r="798" ht="12.0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4"/>
      <c r="T798" s="3"/>
      <c r="U798" s="3"/>
      <c r="V798" s="3"/>
      <c r="W798" s="3"/>
      <c r="X798" s="3"/>
      <c r="Y798" s="3"/>
      <c r="Z798" s="3"/>
      <c r="AA798" s="3"/>
    </row>
    <row r="799" ht="12.0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4"/>
      <c r="T799" s="3"/>
      <c r="U799" s="3"/>
      <c r="V799" s="3"/>
      <c r="W799" s="3"/>
      <c r="X799" s="3"/>
      <c r="Y799" s="3"/>
      <c r="Z799" s="3"/>
      <c r="AA799" s="3"/>
    </row>
    <row r="800" ht="12.0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4"/>
      <c r="T800" s="3"/>
      <c r="U800" s="3"/>
      <c r="V800" s="3"/>
      <c r="W800" s="3"/>
      <c r="X800" s="3"/>
      <c r="Y800" s="3"/>
      <c r="Z800" s="3"/>
      <c r="AA800" s="3"/>
    </row>
    <row r="801" ht="12.0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4"/>
      <c r="T801" s="3"/>
      <c r="U801" s="3"/>
      <c r="V801" s="3"/>
      <c r="W801" s="3"/>
      <c r="X801" s="3"/>
      <c r="Y801" s="3"/>
      <c r="Z801" s="3"/>
      <c r="AA801" s="3"/>
    </row>
    <row r="802" ht="12.0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4"/>
      <c r="T802" s="3"/>
      <c r="U802" s="3"/>
      <c r="V802" s="3"/>
      <c r="W802" s="3"/>
      <c r="X802" s="3"/>
      <c r="Y802" s="3"/>
      <c r="Z802" s="3"/>
      <c r="AA802" s="3"/>
    </row>
    <row r="803" ht="12.0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4"/>
      <c r="T803" s="3"/>
      <c r="U803" s="3"/>
      <c r="V803" s="3"/>
      <c r="W803" s="3"/>
      <c r="X803" s="3"/>
      <c r="Y803" s="3"/>
      <c r="Z803" s="3"/>
      <c r="AA803" s="3"/>
    </row>
    <row r="804" ht="12.0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4"/>
      <c r="T804" s="3"/>
      <c r="U804" s="3"/>
      <c r="V804" s="3"/>
      <c r="W804" s="3"/>
      <c r="X804" s="3"/>
      <c r="Y804" s="3"/>
      <c r="Z804" s="3"/>
      <c r="AA804" s="3"/>
    </row>
    <row r="805" ht="12.0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4"/>
      <c r="T805" s="3"/>
      <c r="U805" s="3"/>
      <c r="V805" s="3"/>
      <c r="W805" s="3"/>
      <c r="X805" s="3"/>
      <c r="Y805" s="3"/>
      <c r="Z805" s="3"/>
      <c r="AA805" s="3"/>
    </row>
    <row r="806" ht="12.0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4"/>
      <c r="T806" s="3"/>
      <c r="U806" s="3"/>
      <c r="V806" s="3"/>
      <c r="W806" s="3"/>
      <c r="X806" s="3"/>
      <c r="Y806" s="3"/>
      <c r="Z806" s="3"/>
      <c r="AA806" s="3"/>
    </row>
    <row r="807" ht="12.0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4"/>
      <c r="T807" s="3"/>
      <c r="U807" s="3"/>
      <c r="V807" s="3"/>
      <c r="W807" s="3"/>
      <c r="X807" s="3"/>
      <c r="Y807" s="3"/>
      <c r="Z807" s="3"/>
      <c r="AA807" s="3"/>
    </row>
    <row r="808" ht="12.0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4"/>
      <c r="T808" s="3"/>
      <c r="U808" s="3"/>
      <c r="V808" s="3"/>
      <c r="W808" s="3"/>
      <c r="X808" s="3"/>
      <c r="Y808" s="3"/>
      <c r="Z808" s="3"/>
      <c r="AA808" s="3"/>
    </row>
    <row r="809" ht="12.0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4"/>
      <c r="T809" s="3"/>
      <c r="U809" s="3"/>
      <c r="V809" s="3"/>
      <c r="W809" s="3"/>
      <c r="X809" s="3"/>
      <c r="Y809" s="3"/>
      <c r="Z809" s="3"/>
      <c r="AA809" s="3"/>
    </row>
    <row r="810" ht="12.0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4"/>
      <c r="T810" s="3"/>
      <c r="U810" s="3"/>
      <c r="V810" s="3"/>
      <c r="W810" s="3"/>
      <c r="X810" s="3"/>
      <c r="Y810" s="3"/>
      <c r="Z810" s="3"/>
      <c r="AA810" s="3"/>
    </row>
    <row r="811" ht="12.0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4"/>
      <c r="T811" s="3"/>
      <c r="U811" s="3"/>
      <c r="V811" s="3"/>
      <c r="W811" s="3"/>
      <c r="X811" s="3"/>
      <c r="Y811" s="3"/>
      <c r="Z811" s="3"/>
      <c r="AA811" s="3"/>
    </row>
    <row r="812" ht="12.0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4"/>
      <c r="T812" s="3"/>
      <c r="U812" s="3"/>
      <c r="V812" s="3"/>
      <c r="W812" s="3"/>
      <c r="X812" s="3"/>
      <c r="Y812" s="3"/>
      <c r="Z812" s="3"/>
      <c r="AA812" s="3"/>
    </row>
    <row r="813" ht="12.0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4"/>
      <c r="T813" s="3"/>
      <c r="U813" s="3"/>
      <c r="V813" s="3"/>
      <c r="W813" s="3"/>
      <c r="X813" s="3"/>
      <c r="Y813" s="3"/>
      <c r="Z813" s="3"/>
      <c r="AA813" s="3"/>
    </row>
    <row r="814" ht="12.0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4"/>
      <c r="T814" s="3"/>
      <c r="U814" s="3"/>
      <c r="V814" s="3"/>
      <c r="W814" s="3"/>
      <c r="X814" s="3"/>
      <c r="Y814" s="3"/>
      <c r="Z814" s="3"/>
      <c r="AA814" s="3"/>
    </row>
    <row r="815" ht="12.0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4"/>
      <c r="T815" s="3"/>
      <c r="U815" s="3"/>
      <c r="V815" s="3"/>
      <c r="W815" s="3"/>
      <c r="X815" s="3"/>
      <c r="Y815" s="3"/>
      <c r="Z815" s="3"/>
      <c r="AA815" s="3"/>
    </row>
    <row r="816" ht="12.0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4"/>
      <c r="T816" s="3"/>
      <c r="U816" s="3"/>
      <c r="V816" s="3"/>
      <c r="W816" s="3"/>
      <c r="X816" s="3"/>
      <c r="Y816" s="3"/>
      <c r="Z816" s="3"/>
      <c r="AA816" s="3"/>
    </row>
    <row r="817" ht="12.0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4"/>
      <c r="T817" s="3"/>
      <c r="U817" s="3"/>
      <c r="V817" s="3"/>
      <c r="W817" s="3"/>
      <c r="X817" s="3"/>
      <c r="Y817" s="3"/>
      <c r="Z817" s="3"/>
      <c r="AA817" s="3"/>
    </row>
    <row r="818" ht="12.0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4"/>
      <c r="T818" s="3"/>
      <c r="U818" s="3"/>
      <c r="V818" s="3"/>
      <c r="W818" s="3"/>
      <c r="X818" s="3"/>
      <c r="Y818" s="3"/>
      <c r="Z818" s="3"/>
      <c r="AA818" s="3"/>
    </row>
    <row r="819" ht="12.0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4"/>
      <c r="T819" s="3"/>
      <c r="U819" s="3"/>
      <c r="V819" s="3"/>
      <c r="W819" s="3"/>
      <c r="X819" s="3"/>
      <c r="Y819" s="3"/>
      <c r="Z819" s="3"/>
      <c r="AA819" s="3"/>
    </row>
    <row r="820" ht="12.0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4"/>
      <c r="T820" s="3"/>
      <c r="U820" s="3"/>
      <c r="V820" s="3"/>
      <c r="W820" s="3"/>
      <c r="X820" s="3"/>
      <c r="Y820" s="3"/>
      <c r="Z820" s="3"/>
      <c r="AA820" s="3"/>
    </row>
    <row r="821" ht="12.0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4"/>
      <c r="T821" s="3"/>
      <c r="U821" s="3"/>
      <c r="V821" s="3"/>
      <c r="W821" s="3"/>
      <c r="X821" s="3"/>
      <c r="Y821" s="3"/>
      <c r="Z821" s="3"/>
      <c r="AA821" s="3"/>
    </row>
    <row r="822" ht="12.0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4"/>
      <c r="T822" s="3"/>
      <c r="U822" s="3"/>
      <c r="V822" s="3"/>
      <c r="W822" s="3"/>
      <c r="X822" s="3"/>
      <c r="Y822" s="3"/>
      <c r="Z822" s="3"/>
      <c r="AA822" s="3"/>
    </row>
    <row r="823" ht="12.0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4"/>
      <c r="T823" s="3"/>
      <c r="U823" s="3"/>
      <c r="V823" s="3"/>
      <c r="W823" s="3"/>
      <c r="X823" s="3"/>
      <c r="Y823" s="3"/>
      <c r="Z823" s="3"/>
      <c r="AA823" s="3"/>
    </row>
    <row r="824" ht="12.0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4"/>
      <c r="T824" s="3"/>
      <c r="U824" s="3"/>
      <c r="V824" s="3"/>
      <c r="W824" s="3"/>
      <c r="X824" s="3"/>
      <c r="Y824" s="3"/>
      <c r="Z824" s="3"/>
      <c r="AA824" s="3"/>
    </row>
    <row r="825" ht="12.0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4"/>
      <c r="T825" s="3"/>
      <c r="U825" s="3"/>
      <c r="V825" s="3"/>
      <c r="W825" s="3"/>
      <c r="X825" s="3"/>
      <c r="Y825" s="3"/>
      <c r="Z825" s="3"/>
      <c r="AA825" s="3"/>
    </row>
    <row r="826" ht="12.0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4"/>
      <c r="T826" s="3"/>
      <c r="U826" s="3"/>
      <c r="V826" s="3"/>
      <c r="W826" s="3"/>
      <c r="X826" s="3"/>
      <c r="Y826" s="3"/>
      <c r="Z826" s="3"/>
      <c r="AA826" s="3"/>
    </row>
    <row r="827" ht="12.0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4"/>
      <c r="T827" s="3"/>
      <c r="U827" s="3"/>
      <c r="V827" s="3"/>
      <c r="W827" s="3"/>
      <c r="X827" s="3"/>
      <c r="Y827" s="3"/>
      <c r="Z827" s="3"/>
      <c r="AA827" s="3"/>
    </row>
    <row r="828" ht="12.0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4"/>
      <c r="T828" s="3"/>
      <c r="U828" s="3"/>
      <c r="V828" s="3"/>
      <c r="W828" s="3"/>
      <c r="X828" s="3"/>
      <c r="Y828" s="3"/>
      <c r="Z828" s="3"/>
      <c r="AA828" s="3"/>
    </row>
    <row r="829" ht="12.0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4"/>
      <c r="T829" s="3"/>
      <c r="U829" s="3"/>
      <c r="V829" s="3"/>
      <c r="W829" s="3"/>
      <c r="X829" s="3"/>
      <c r="Y829" s="3"/>
      <c r="Z829" s="3"/>
      <c r="AA829" s="3"/>
    </row>
    <row r="830" ht="12.0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4"/>
      <c r="T830" s="3"/>
      <c r="U830" s="3"/>
      <c r="V830" s="3"/>
      <c r="W830" s="3"/>
      <c r="X830" s="3"/>
      <c r="Y830" s="3"/>
      <c r="Z830" s="3"/>
      <c r="AA830" s="3"/>
    </row>
    <row r="831" ht="12.0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4"/>
      <c r="T831" s="3"/>
      <c r="U831" s="3"/>
      <c r="V831" s="3"/>
      <c r="W831" s="3"/>
      <c r="X831" s="3"/>
      <c r="Y831" s="3"/>
      <c r="Z831" s="3"/>
      <c r="AA831" s="3"/>
    </row>
    <row r="832" ht="12.0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4"/>
      <c r="T832" s="3"/>
      <c r="U832" s="3"/>
      <c r="V832" s="3"/>
      <c r="W832" s="3"/>
      <c r="X832" s="3"/>
      <c r="Y832" s="3"/>
      <c r="Z832" s="3"/>
      <c r="AA832" s="3"/>
    </row>
    <row r="833" ht="12.0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4"/>
      <c r="T833" s="3"/>
      <c r="U833" s="3"/>
      <c r="V833" s="3"/>
      <c r="W833" s="3"/>
      <c r="X833" s="3"/>
      <c r="Y833" s="3"/>
      <c r="Z833" s="3"/>
      <c r="AA833" s="3"/>
    </row>
    <row r="834" ht="12.0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4"/>
      <c r="T834" s="3"/>
      <c r="U834" s="3"/>
      <c r="V834" s="3"/>
      <c r="W834" s="3"/>
      <c r="X834" s="3"/>
      <c r="Y834" s="3"/>
      <c r="Z834" s="3"/>
      <c r="AA834" s="3"/>
    </row>
    <row r="835" ht="12.0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4"/>
      <c r="T835" s="3"/>
      <c r="U835" s="3"/>
      <c r="V835" s="3"/>
      <c r="W835" s="3"/>
      <c r="X835" s="3"/>
      <c r="Y835" s="3"/>
      <c r="Z835" s="3"/>
      <c r="AA835" s="3"/>
    </row>
    <row r="836" ht="12.0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4"/>
      <c r="T836" s="3"/>
      <c r="U836" s="3"/>
      <c r="V836" s="3"/>
      <c r="W836" s="3"/>
      <c r="X836" s="3"/>
      <c r="Y836" s="3"/>
      <c r="Z836" s="3"/>
      <c r="AA836" s="3"/>
    </row>
    <row r="837" ht="12.0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4"/>
      <c r="T837" s="3"/>
      <c r="U837" s="3"/>
      <c r="V837" s="3"/>
      <c r="W837" s="3"/>
      <c r="X837" s="3"/>
      <c r="Y837" s="3"/>
      <c r="Z837" s="3"/>
      <c r="AA837" s="3"/>
    </row>
    <row r="838" ht="12.0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4"/>
      <c r="T838" s="3"/>
      <c r="U838" s="3"/>
      <c r="V838" s="3"/>
      <c r="W838" s="3"/>
      <c r="X838" s="3"/>
      <c r="Y838" s="3"/>
      <c r="Z838" s="3"/>
      <c r="AA838" s="3"/>
    </row>
    <row r="839" ht="12.0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4"/>
      <c r="T839" s="3"/>
      <c r="U839" s="3"/>
      <c r="V839" s="3"/>
      <c r="W839" s="3"/>
      <c r="X839" s="3"/>
      <c r="Y839" s="3"/>
      <c r="Z839" s="3"/>
      <c r="AA839" s="3"/>
    </row>
    <row r="840" ht="12.0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4"/>
      <c r="T840" s="3"/>
      <c r="U840" s="3"/>
      <c r="V840" s="3"/>
      <c r="W840" s="3"/>
      <c r="X840" s="3"/>
      <c r="Y840" s="3"/>
      <c r="Z840" s="3"/>
      <c r="AA840" s="3"/>
    </row>
    <row r="841" ht="12.0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4"/>
      <c r="T841" s="3"/>
      <c r="U841" s="3"/>
      <c r="V841" s="3"/>
      <c r="W841" s="3"/>
      <c r="X841" s="3"/>
      <c r="Y841" s="3"/>
      <c r="Z841" s="3"/>
      <c r="AA841" s="3"/>
    </row>
    <row r="842" ht="12.0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4"/>
      <c r="T842" s="3"/>
      <c r="U842" s="3"/>
      <c r="V842" s="3"/>
      <c r="W842" s="3"/>
      <c r="X842" s="3"/>
      <c r="Y842" s="3"/>
      <c r="Z842" s="3"/>
      <c r="AA842" s="3"/>
    </row>
    <row r="843" ht="12.0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4"/>
      <c r="T843" s="3"/>
      <c r="U843" s="3"/>
      <c r="V843" s="3"/>
      <c r="W843" s="3"/>
      <c r="X843" s="3"/>
      <c r="Y843" s="3"/>
      <c r="Z843" s="3"/>
      <c r="AA843" s="3"/>
    </row>
    <row r="844" ht="12.0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4"/>
      <c r="T844" s="3"/>
      <c r="U844" s="3"/>
      <c r="V844" s="3"/>
      <c r="W844" s="3"/>
      <c r="X844" s="3"/>
      <c r="Y844" s="3"/>
      <c r="Z844" s="3"/>
      <c r="AA844" s="3"/>
    </row>
    <row r="845" ht="12.0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4"/>
      <c r="T845" s="3"/>
      <c r="U845" s="3"/>
      <c r="V845" s="3"/>
      <c r="W845" s="3"/>
      <c r="X845" s="3"/>
      <c r="Y845" s="3"/>
      <c r="Z845" s="3"/>
      <c r="AA845" s="3"/>
    </row>
    <row r="846" ht="12.0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4"/>
      <c r="T846" s="3"/>
      <c r="U846" s="3"/>
      <c r="V846" s="3"/>
      <c r="W846" s="3"/>
      <c r="X846" s="3"/>
      <c r="Y846" s="3"/>
      <c r="Z846" s="3"/>
      <c r="AA846" s="3"/>
    </row>
    <row r="847" ht="12.0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4"/>
      <c r="T847" s="3"/>
      <c r="U847" s="3"/>
      <c r="V847" s="3"/>
      <c r="W847" s="3"/>
      <c r="X847" s="3"/>
      <c r="Y847" s="3"/>
      <c r="Z847" s="3"/>
      <c r="AA847" s="3"/>
    </row>
    <row r="848" ht="12.0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4"/>
      <c r="T848" s="3"/>
      <c r="U848" s="3"/>
      <c r="V848" s="3"/>
      <c r="W848" s="3"/>
      <c r="X848" s="3"/>
      <c r="Y848" s="3"/>
      <c r="Z848" s="3"/>
      <c r="AA848" s="3"/>
    </row>
    <row r="849" ht="12.0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4"/>
      <c r="T849" s="3"/>
      <c r="U849" s="3"/>
      <c r="V849" s="3"/>
      <c r="W849" s="3"/>
      <c r="X849" s="3"/>
      <c r="Y849" s="3"/>
      <c r="Z849" s="3"/>
      <c r="AA849" s="3"/>
    </row>
    <row r="850" ht="12.0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4"/>
      <c r="T850" s="3"/>
      <c r="U850" s="3"/>
      <c r="V850" s="3"/>
      <c r="W850" s="3"/>
      <c r="X850" s="3"/>
      <c r="Y850" s="3"/>
      <c r="Z850" s="3"/>
      <c r="AA850" s="3"/>
    </row>
    <row r="851" ht="12.0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4"/>
      <c r="T851" s="3"/>
      <c r="U851" s="3"/>
      <c r="V851" s="3"/>
      <c r="W851" s="3"/>
      <c r="X851" s="3"/>
      <c r="Y851" s="3"/>
      <c r="Z851" s="3"/>
      <c r="AA851" s="3"/>
    </row>
    <row r="852" ht="12.0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4"/>
      <c r="T852" s="3"/>
      <c r="U852" s="3"/>
      <c r="V852" s="3"/>
      <c r="W852" s="3"/>
      <c r="X852" s="3"/>
      <c r="Y852" s="3"/>
      <c r="Z852" s="3"/>
      <c r="AA852" s="3"/>
    </row>
    <row r="853" ht="12.0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4"/>
      <c r="T853" s="3"/>
      <c r="U853" s="3"/>
      <c r="V853" s="3"/>
      <c r="W853" s="3"/>
      <c r="X853" s="3"/>
      <c r="Y853" s="3"/>
      <c r="Z853" s="3"/>
      <c r="AA853" s="3"/>
    </row>
    <row r="854" ht="12.0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4"/>
      <c r="T854" s="3"/>
      <c r="U854" s="3"/>
      <c r="V854" s="3"/>
      <c r="W854" s="3"/>
      <c r="X854" s="3"/>
      <c r="Y854" s="3"/>
      <c r="Z854" s="3"/>
      <c r="AA854" s="3"/>
    </row>
    <row r="855" ht="12.0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4"/>
      <c r="T855" s="3"/>
      <c r="U855" s="3"/>
      <c r="V855" s="3"/>
      <c r="W855" s="3"/>
      <c r="X855" s="3"/>
      <c r="Y855" s="3"/>
      <c r="Z855" s="3"/>
      <c r="AA855" s="3"/>
    </row>
    <row r="856" ht="12.0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4"/>
      <c r="T856" s="3"/>
      <c r="U856" s="3"/>
      <c r="V856" s="3"/>
      <c r="W856" s="3"/>
      <c r="X856" s="3"/>
      <c r="Y856" s="3"/>
      <c r="Z856" s="3"/>
      <c r="AA856" s="3"/>
    </row>
    <row r="857" ht="12.0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4"/>
      <c r="T857" s="3"/>
      <c r="U857" s="3"/>
      <c r="V857" s="3"/>
      <c r="W857" s="3"/>
      <c r="X857" s="3"/>
      <c r="Y857" s="3"/>
      <c r="Z857" s="3"/>
      <c r="AA857" s="3"/>
    </row>
    <row r="858" ht="12.0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4"/>
      <c r="T858" s="3"/>
      <c r="U858" s="3"/>
      <c r="V858" s="3"/>
      <c r="W858" s="3"/>
      <c r="X858" s="3"/>
      <c r="Y858" s="3"/>
      <c r="Z858" s="3"/>
      <c r="AA858" s="3"/>
    </row>
    <row r="859" ht="12.0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4"/>
      <c r="T859" s="3"/>
      <c r="U859" s="3"/>
      <c r="V859" s="3"/>
      <c r="W859" s="3"/>
      <c r="X859" s="3"/>
      <c r="Y859" s="3"/>
      <c r="Z859" s="3"/>
      <c r="AA859" s="3"/>
    </row>
    <row r="860" ht="12.0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4"/>
      <c r="T860" s="3"/>
      <c r="U860" s="3"/>
      <c r="V860" s="3"/>
      <c r="W860" s="3"/>
      <c r="X860" s="3"/>
      <c r="Y860" s="3"/>
      <c r="Z860" s="3"/>
      <c r="AA860" s="3"/>
    </row>
    <row r="861" ht="12.0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4"/>
      <c r="T861" s="3"/>
      <c r="U861" s="3"/>
      <c r="V861" s="3"/>
      <c r="W861" s="3"/>
      <c r="X861" s="3"/>
      <c r="Y861" s="3"/>
      <c r="Z861" s="3"/>
      <c r="AA861" s="3"/>
    </row>
    <row r="862" ht="12.0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4"/>
      <c r="T862" s="3"/>
      <c r="U862" s="3"/>
      <c r="V862" s="3"/>
      <c r="W862" s="3"/>
      <c r="X862" s="3"/>
      <c r="Y862" s="3"/>
      <c r="Z862" s="3"/>
      <c r="AA862" s="3"/>
    </row>
    <row r="863" ht="12.0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4"/>
      <c r="T863" s="3"/>
      <c r="U863" s="3"/>
      <c r="V863" s="3"/>
      <c r="W863" s="3"/>
      <c r="X863" s="3"/>
      <c r="Y863" s="3"/>
      <c r="Z863" s="3"/>
      <c r="AA863" s="3"/>
    </row>
    <row r="864" ht="12.0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4"/>
      <c r="T864" s="3"/>
      <c r="U864" s="3"/>
      <c r="V864" s="3"/>
      <c r="W864" s="3"/>
      <c r="X864" s="3"/>
      <c r="Y864" s="3"/>
      <c r="Z864" s="3"/>
      <c r="AA864" s="3"/>
    </row>
    <row r="865" ht="12.0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4"/>
      <c r="T865" s="3"/>
      <c r="U865" s="3"/>
      <c r="V865" s="3"/>
      <c r="W865" s="3"/>
      <c r="X865" s="3"/>
      <c r="Y865" s="3"/>
      <c r="Z865" s="3"/>
      <c r="AA865" s="3"/>
    </row>
    <row r="866" ht="12.0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4"/>
      <c r="T866" s="3"/>
      <c r="U866" s="3"/>
      <c r="V866" s="3"/>
      <c r="W866" s="3"/>
      <c r="X866" s="3"/>
      <c r="Y866" s="3"/>
      <c r="Z866" s="3"/>
      <c r="AA866" s="3"/>
    </row>
    <row r="867" ht="12.0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4"/>
      <c r="T867" s="3"/>
      <c r="U867" s="3"/>
      <c r="V867" s="3"/>
      <c r="W867" s="3"/>
      <c r="X867" s="3"/>
      <c r="Y867" s="3"/>
      <c r="Z867" s="3"/>
      <c r="AA867" s="3"/>
    </row>
    <row r="868" ht="12.0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4"/>
      <c r="T868" s="3"/>
      <c r="U868" s="3"/>
      <c r="V868" s="3"/>
      <c r="W868" s="3"/>
      <c r="X868" s="3"/>
      <c r="Y868" s="3"/>
      <c r="Z868" s="3"/>
      <c r="AA868" s="3"/>
    </row>
    <row r="869" ht="12.0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4"/>
      <c r="T869" s="3"/>
      <c r="U869" s="3"/>
      <c r="V869" s="3"/>
      <c r="W869" s="3"/>
      <c r="X869" s="3"/>
      <c r="Y869" s="3"/>
      <c r="Z869" s="3"/>
      <c r="AA869" s="3"/>
    </row>
    <row r="870" ht="12.0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4"/>
      <c r="T870" s="3"/>
      <c r="U870" s="3"/>
      <c r="V870" s="3"/>
      <c r="W870" s="3"/>
      <c r="X870" s="3"/>
      <c r="Y870" s="3"/>
      <c r="Z870" s="3"/>
      <c r="AA870" s="3"/>
    </row>
    <row r="871" ht="12.0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4"/>
      <c r="T871" s="3"/>
      <c r="U871" s="3"/>
      <c r="V871" s="3"/>
      <c r="W871" s="3"/>
      <c r="X871" s="3"/>
      <c r="Y871" s="3"/>
      <c r="Z871" s="3"/>
      <c r="AA871" s="3"/>
    </row>
    <row r="872" ht="12.0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4"/>
      <c r="T872" s="3"/>
      <c r="U872" s="3"/>
      <c r="V872" s="3"/>
      <c r="W872" s="3"/>
      <c r="X872" s="3"/>
      <c r="Y872" s="3"/>
      <c r="Z872" s="3"/>
      <c r="AA872" s="3"/>
    </row>
    <row r="873" ht="12.0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4"/>
      <c r="T873" s="3"/>
      <c r="U873" s="3"/>
      <c r="V873" s="3"/>
      <c r="W873" s="3"/>
      <c r="X873" s="3"/>
      <c r="Y873" s="3"/>
      <c r="Z873" s="3"/>
      <c r="AA873" s="3"/>
    </row>
    <row r="874" ht="12.0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4"/>
      <c r="T874" s="3"/>
      <c r="U874" s="3"/>
      <c r="V874" s="3"/>
      <c r="W874" s="3"/>
      <c r="X874" s="3"/>
      <c r="Y874" s="3"/>
      <c r="Z874" s="3"/>
      <c r="AA874" s="3"/>
    </row>
    <row r="875" ht="12.0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4"/>
      <c r="T875" s="3"/>
      <c r="U875" s="3"/>
      <c r="V875" s="3"/>
      <c r="W875" s="3"/>
      <c r="X875" s="3"/>
      <c r="Y875" s="3"/>
      <c r="Z875" s="3"/>
      <c r="AA875" s="3"/>
    </row>
    <row r="876" ht="12.0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4"/>
      <c r="T876" s="3"/>
      <c r="U876" s="3"/>
      <c r="V876" s="3"/>
      <c r="W876" s="3"/>
      <c r="X876" s="3"/>
      <c r="Y876" s="3"/>
      <c r="Z876" s="3"/>
      <c r="AA876" s="3"/>
    </row>
    <row r="877" ht="12.0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4"/>
      <c r="T877" s="3"/>
      <c r="U877" s="3"/>
      <c r="V877" s="3"/>
      <c r="W877" s="3"/>
      <c r="X877" s="3"/>
      <c r="Y877" s="3"/>
      <c r="Z877" s="3"/>
      <c r="AA877" s="3"/>
    </row>
    <row r="878" ht="12.0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4"/>
      <c r="T878" s="3"/>
      <c r="U878" s="3"/>
      <c r="V878" s="3"/>
      <c r="W878" s="3"/>
      <c r="X878" s="3"/>
      <c r="Y878" s="3"/>
      <c r="Z878" s="3"/>
      <c r="AA878" s="3"/>
    </row>
    <row r="879" ht="12.0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4"/>
      <c r="T879" s="3"/>
      <c r="U879" s="3"/>
      <c r="V879" s="3"/>
      <c r="W879" s="3"/>
      <c r="X879" s="3"/>
      <c r="Y879" s="3"/>
      <c r="Z879" s="3"/>
      <c r="AA879" s="3"/>
    </row>
    <row r="880" ht="12.0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4"/>
      <c r="T880" s="3"/>
      <c r="U880" s="3"/>
      <c r="V880" s="3"/>
      <c r="W880" s="3"/>
      <c r="X880" s="3"/>
      <c r="Y880" s="3"/>
      <c r="Z880" s="3"/>
      <c r="AA880" s="3"/>
    </row>
    <row r="881" ht="12.0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4"/>
      <c r="T881" s="3"/>
      <c r="U881" s="3"/>
      <c r="V881" s="3"/>
      <c r="W881" s="3"/>
      <c r="X881" s="3"/>
      <c r="Y881" s="3"/>
      <c r="Z881" s="3"/>
      <c r="AA881" s="3"/>
    </row>
    <row r="882" ht="12.0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4"/>
      <c r="T882" s="3"/>
      <c r="U882" s="3"/>
      <c r="V882" s="3"/>
      <c r="W882" s="3"/>
      <c r="X882" s="3"/>
      <c r="Y882" s="3"/>
      <c r="Z882" s="3"/>
      <c r="AA882" s="3"/>
    </row>
    <row r="883" ht="12.0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4"/>
      <c r="T883" s="3"/>
      <c r="U883" s="3"/>
      <c r="V883" s="3"/>
      <c r="W883" s="3"/>
      <c r="X883" s="3"/>
      <c r="Y883" s="3"/>
      <c r="Z883" s="3"/>
      <c r="AA883" s="3"/>
    </row>
    <row r="884" ht="12.0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4"/>
      <c r="T884" s="3"/>
      <c r="U884" s="3"/>
      <c r="V884" s="3"/>
      <c r="W884" s="3"/>
      <c r="X884" s="3"/>
      <c r="Y884" s="3"/>
      <c r="Z884" s="3"/>
      <c r="AA884" s="3"/>
    </row>
    <row r="885" ht="12.0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4"/>
      <c r="T885" s="3"/>
      <c r="U885" s="3"/>
      <c r="V885" s="3"/>
      <c r="W885" s="3"/>
      <c r="X885" s="3"/>
      <c r="Y885" s="3"/>
      <c r="Z885" s="3"/>
      <c r="AA885" s="3"/>
    </row>
    <row r="886" ht="12.0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4"/>
      <c r="T886" s="3"/>
      <c r="U886" s="3"/>
      <c r="V886" s="3"/>
      <c r="W886" s="3"/>
      <c r="X886" s="3"/>
      <c r="Y886" s="3"/>
      <c r="Z886" s="3"/>
      <c r="AA886" s="3"/>
    </row>
    <row r="887" ht="12.0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4"/>
      <c r="T887" s="3"/>
      <c r="U887" s="3"/>
      <c r="V887" s="3"/>
      <c r="W887" s="3"/>
      <c r="X887" s="3"/>
      <c r="Y887" s="3"/>
      <c r="Z887" s="3"/>
      <c r="AA887" s="3"/>
    </row>
    <row r="888" ht="12.0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4"/>
      <c r="T888" s="3"/>
      <c r="U888" s="3"/>
      <c r="V888" s="3"/>
      <c r="W888" s="3"/>
      <c r="X888" s="3"/>
      <c r="Y888" s="3"/>
      <c r="Z888" s="3"/>
      <c r="AA888" s="3"/>
    </row>
    <row r="889" ht="12.0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4"/>
      <c r="T889" s="3"/>
      <c r="U889" s="3"/>
      <c r="V889" s="3"/>
      <c r="W889" s="3"/>
      <c r="X889" s="3"/>
      <c r="Y889" s="3"/>
      <c r="Z889" s="3"/>
      <c r="AA889" s="3"/>
    </row>
    <row r="890" ht="12.0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4"/>
      <c r="T890" s="3"/>
      <c r="U890" s="3"/>
      <c r="V890" s="3"/>
      <c r="W890" s="3"/>
      <c r="X890" s="3"/>
      <c r="Y890" s="3"/>
      <c r="Z890" s="3"/>
      <c r="AA890" s="3"/>
    </row>
    <row r="891" ht="12.0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4"/>
      <c r="T891" s="3"/>
      <c r="U891" s="3"/>
      <c r="V891" s="3"/>
      <c r="W891" s="3"/>
      <c r="X891" s="3"/>
      <c r="Y891" s="3"/>
      <c r="Z891" s="3"/>
      <c r="AA891" s="3"/>
    </row>
    <row r="892" ht="12.0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4"/>
      <c r="T892" s="3"/>
      <c r="U892" s="3"/>
      <c r="V892" s="3"/>
      <c r="W892" s="3"/>
      <c r="X892" s="3"/>
      <c r="Y892" s="3"/>
      <c r="Z892" s="3"/>
      <c r="AA892" s="3"/>
    </row>
    <row r="893" ht="12.0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4"/>
      <c r="T893" s="3"/>
      <c r="U893" s="3"/>
      <c r="V893" s="3"/>
      <c r="W893" s="3"/>
      <c r="X893" s="3"/>
      <c r="Y893" s="3"/>
      <c r="Z893" s="3"/>
      <c r="AA893" s="3"/>
    </row>
    <row r="894" ht="12.0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4"/>
      <c r="T894" s="3"/>
      <c r="U894" s="3"/>
      <c r="V894" s="3"/>
      <c r="W894" s="3"/>
      <c r="X894" s="3"/>
      <c r="Y894" s="3"/>
      <c r="Z894" s="3"/>
      <c r="AA894" s="3"/>
    </row>
    <row r="895" ht="12.0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4"/>
      <c r="T895" s="3"/>
      <c r="U895" s="3"/>
      <c r="V895" s="3"/>
      <c r="W895" s="3"/>
      <c r="X895" s="3"/>
      <c r="Y895" s="3"/>
      <c r="Z895" s="3"/>
      <c r="AA895" s="3"/>
    </row>
    <row r="896" ht="12.0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4"/>
      <c r="T896" s="3"/>
      <c r="U896" s="3"/>
      <c r="V896" s="3"/>
      <c r="W896" s="3"/>
      <c r="X896" s="3"/>
      <c r="Y896" s="3"/>
      <c r="Z896" s="3"/>
      <c r="AA896" s="3"/>
    </row>
    <row r="897" ht="12.0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4"/>
      <c r="T897" s="3"/>
      <c r="U897" s="3"/>
      <c r="V897" s="3"/>
      <c r="W897" s="3"/>
      <c r="X897" s="3"/>
      <c r="Y897" s="3"/>
      <c r="Z897" s="3"/>
      <c r="AA897" s="3"/>
    </row>
    <row r="898" ht="12.0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4"/>
      <c r="T898" s="3"/>
      <c r="U898" s="3"/>
      <c r="V898" s="3"/>
      <c r="W898" s="3"/>
      <c r="X898" s="3"/>
      <c r="Y898" s="3"/>
      <c r="Z898" s="3"/>
      <c r="AA898" s="3"/>
    </row>
    <row r="899" ht="12.0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4"/>
      <c r="T899" s="3"/>
      <c r="U899" s="3"/>
      <c r="V899" s="3"/>
      <c r="W899" s="3"/>
      <c r="X899" s="3"/>
      <c r="Y899" s="3"/>
      <c r="Z899" s="3"/>
      <c r="AA899" s="3"/>
    </row>
    <row r="900" ht="12.0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4"/>
      <c r="T900" s="3"/>
      <c r="U900" s="3"/>
      <c r="V900" s="3"/>
      <c r="W900" s="3"/>
      <c r="X900" s="3"/>
      <c r="Y900" s="3"/>
      <c r="Z900" s="3"/>
      <c r="AA900" s="3"/>
    </row>
    <row r="901" ht="12.0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4"/>
      <c r="T901" s="3"/>
      <c r="U901" s="3"/>
      <c r="V901" s="3"/>
      <c r="W901" s="3"/>
      <c r="X901" s="3"/>
      <c r="Y901" s="3"/>
      <c r="Z901" s="3"/>
      <c r="AA901" s="3"/>
    </row>
    <row r="902" ht="12.0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4"/>
      <c r="T902" s="3"/>
      <c r="U902" s="3"/>
      <c r="V902" s="3"/>
      <c r="W902" s="3"/>
      <c r="X902" s="3"/>
      <c r="Y902" s="3"/>
      <c r="Z902" s="3"/>
      <c r="AA902" s="3"/>
    </row>
    <row r="903" ht="12.0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4"/>
      <c r="T903" s="3"/>
      <c r="U903" s="3"/>
      <c r="V903" s="3"/>
      <c r="W903" s="3"/>
      <c r="X903" s="3"/>
      <c r="Y903" s="3"/>
      <c r="Z903" s="3"/>
      <c r="AA903" s="3"/>
    </row>
    <row r="904" ht="12.0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4"/>
      <c r="T904" s="3"/>
      <c r="U904" s="3"/>
      <c r="V904" s="3"/>
      <c r="W904" s="3"/>
      <c r="X904" s="3"/>
      <c r="Y904" s="3"/>
      <c r="Z904" s="3"/>
      <c r="AA904" s="3"/>
    </row>
    <row r="905" ht="12.0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4"/>
      <c r="T905" s="3"/>
      <c r="U905" s="3"/>
      <c r="V905" s="3"/>
      <c r="W905" s="3"/>
      <c r="X905" s="3"/>
      <c r="Y905" s="3"/>
      <c r="Z905" s="3"/>
      <c r="AA905" s="3"/>
    </row>
    <row r="906" ht="12.0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4"/>
      <c r="T906" s="3"/>
      <c r="U906" s="3"/>
      <c r="V906" s="3"/>
      <c r="W906" s="3"/>
      <c r="X906" s="3"/>
      <c r="Y906" s="3"/>
      <c r="Z906" s="3"/>
      <c r="AA906" s="3"/>
    </row>
    <row r="907" ht="12.0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4"/>
      <c r="T907" s="3"/>
      <c r="U907" s="3"/>
      <c r="V907" s="3"/>
      <c r="W907" s="3"/>
      <c r="X907" s="3"/>
      <c r="Y907" s="3"/>
      <c r="Z907" s="3"/>
      <c r="AA907" s="3"/>
    </row>
    <row r="908" ht="12.0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4"/>
      <c r="T908" s="3"/>
      <c r="U908" s="3"/>
      <c r="V908" s="3"/>
      <c r="W908" s="3"/>
      <c r="X908" s="3"/>
      <c r="Y908" s="3"/>
      <c r="Z908" s="3"/>
      <c r="AA908" s="3"/>
    </row>
    <row r="909" ht="12.0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4"/>
      <c r="T909" s="3"/>
      <c r="U909" s="3"/>
      <c r="V909" s="3"/>
      <c r="W909" s="3"/>
      <c r="X909" s="3"/>
      <c r="Y909" s="3"/>
      <c r="Z909" s="3"/>
      <c r="AA909" s="3"/>
    </row>
    <row r="910" ht="12.0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4"/>
      <c r="T910" s="3"/>
      <c r="U910" s="3"/>
      <c r="V910" s="3"/>
      <c r="W910" s="3"/>
      <c r="X910" s="3"/>
      <c r="Y910" s="3"/>
      <c r="Z910" s="3"/>
      <c r="AA910" s="3"/>
    </row>
    <row r="911" ht="12.0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4"/>
      <c r="T911" s="3"/>
      <c r="U911" s="3"/>
      <c r="V911" s="3"/>
      <c r="W911" s="3"/>
      <c r="X911" s="3"/>
      <c r="Y911" s="3"/>
      <c r="Z911" s="3"/>
      <c r="AA911" s="3"/>
    </row>
    <row r="912" ht="12.0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4"/>
      <c r="T912" s="3"/>
      <c r="U912" s="3"/>
      <c r="V912" s="3"/>
      <c r="W912" s="3"/>
      <c r="X912" s="3"/>
      <c r="Y912" s="3"/>
      <c r="Z912" s="3"/>
      <c r="AA912" s="3"/>
    </row>
    <row r="913" ht="12.0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4"/>
      <c r="T913" s="3"/>
      <c r="U913" s="3"/>
      <c r="V913" s="3"/>
      <c r="W913" s="3"/>
      <c r="X913" s="3"/>
      <c r="Y913" s="3"/>
      <c r="Z913" s="3"/>
      <c r="AA913" s="3"/>
    </row>
    <row r="914" ht="12.0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4"/>
      <c r="T914" s="3"/>
      <c r="U914" s="3"/>
      <c r="V914" s="3"/>
      <c r="W914" s="3"/>
      <c r="X914" s="3"/>
      <c r="Y914" s="3"/>
      <c r="Z914" s="3"/>
      <c r="AA914" s="3"/>
    </row>
    <row r="915" ht="12.0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4"/>
      <c r="T915" s="3"/>
      <c r="U915" s="3"/>
      <c r="V915" s="3"/>
      <c r="W915" s="3"/>
      <c r="X915" s="3"/>
      <c r="Y915" s="3"/>
      <c r="Z915" s="3"/>
      <c r="AA915" s="3"/>
    </row>
    <row r="916" ht="12.0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4"/>
      <c r="T916" s="3"/>
      <c r="U916" s="3"/>
      <c r="V916" s="3"/>
      <c r="W916" s="3"/>
      <c r="X916" s="3"/>
      <c r="Y916" s="3"/>
      <c r="Z916" s="3"/>
      <c r="AA916" s="3"/>
    </row>
    <row r="917" ht="12.0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4"/>
      <c r="T917" s="3"/>
      <c r="U917" s="3"/>
      <c r="V917" s="3"/>
      <c r="W917" s="3"/>
      <c r="X917" s="3"/>
      <c r="Y917" s="3"/>
      <c r="Z917" s="3"/>
      <c r="AA917" s="3"/>
    </row>
    <row r="918" ht="12.0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4"/>
      <c r="T918" s="3"/>
      <c r="U918" s="3"/>
      <c r="V918" s="3"/>
      <c r="W918" s="3"/>
      <c r="X918" s="3"/>
      <c r="Y918" s="3"/>
      <c r="Z918" s="3"/>
      <c r="AA918" s="3"/>
    </row>
    <row r="919" ht="12.0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4"/>
      <c r="T919" s="3"/>
      <c r="U919" s="3"/>
      <c r="V919" s="3"/>
      <c r="W919" s="3"/>
      <c r="X919" s="3"/>
      <c r="Y919" s="3"/>
      <c r="Z919" s="3"/>
      <c r="AA919" s="3"/>
    </row>
    <row r="920" ht="12.0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4"/>
      <c r="T920" s="3"/>
      <c r="U920" s="3"/>
      <c r="V920" s="3"/>
      <c r="W920" s="3"/>
      <c r="X920" s="3"/>
      <c r="Y920" s="3"/>
      <c r="Z920" s="3"/>
      <c r="AA920" s="3"/>
    </row>
    <row r="921" ht="12.0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4"/>
      <c r="T921" s="3"/>
      <c r="U921" s="3"/>
      <c r="V921" s="3"/>
      <c r="W921" s="3"/>
      <c r="X921" s="3"/>
      <c r="Y921" s="3"/>
      <c r="Z921" s="3"/>
      <c r="AA921" s="3"/>
    </row>
    <row r="922" ht="12.0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4"/>
      <c r="T922" s="3"/>
      <c r="U922" s="3"/>
      <c r="V922" s="3"/>
      <c r="W922" s="3"/>
      <c r="X922" s="3"/>
      <c r="Y922" s="3"/>
      <c r="Z922" s="3"/>
      <c r="AA922" s="3"/>
    </row>
    <row r="923" ht="12.0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4"/>
      <c r="T923" s="3"/>
      <c r="U923" s="3"/>
      <c r="V923" s="3"/>
      <c r="W923" s="3"/>
      <c r="X923" s="3"/>
      <c r="Y923" s="3"/>
      <c r="Z923" s="3"/>
      <c r="AA923" s="3"/>
    </row>
    <row r="924" ht="12.0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4"/>
      <c r="T924" s="3"/>
      <c r="U924" s="3"/>
      <c r="V924" s="3"/>
      <c r="W924" s="3"/>
      <c r="X924" s="3"/>
      <c r="Y924" s="3"/>
      <c r="Z924" s="3"/>
      <c r="AA924" s="3"/>
    </row>
    <row r="925" ht="12.0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4"/>
      <c r="T925" s="3"/>
      <c r="U925" s="3"/>
      <c r="V925" s="3"/>
      <c r="W925" s="3"/>
      <c r="X925" s="3"/>
      <c r="Y925" s="3"/>
      <c r="Z925" s="3"/>
      <c r="AA925" s="3"/>
    </row>
    <row r="926" ht="12.0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4"/>
      <c r="T926" s="3"/>
      <c r="U926" s="3"/>
      <c r="V926" s="3"/>
      <c r="W926" s="3"/>
      <c r="X926" s="3"/>
      <c r="Y926" s="3"/>
      <c r="Z926" s="3"/>
      <c r="AA926" s="3"/>
    </row>
    <row r="927" ht="12.0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4"/>
      <c r="T927" s="3"/>
      <c r="U927" s="3"/>
      <c r="V927" s="3"/>
      <c r="W927" s="3"/>
      <c r="X927" s="3"/>
      <c r="Y927" s="3"/>
      <c r="Z927" s="3"/>
      <c r="AA927" s="3"/>
    </row>
    <row r="928" ht="12.0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4"/>
      <c r="T928" s="3"/>
      <c r="U928" s="3"/>
      <c r="V928" s="3"/>
      <c r="W928" s="3"/>
      <c r="X928" s="3"/>
      <c r="Y928" s="3"/>
      <c r="Z928" s="3"/>
      <c r="AA928" s="3"/>
    </row>
    <row r="929" ht="12.0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4"/>
      <c r="T929" s="3"/>
      <c r="U929" s="3"/>
      <c r="V929" s="3"/>
      <c r="W929" s="3"/>
      <c r="X929" s="3"/>
      <c r="Y929" s="3"/>
      <c r="Z929" s="3"/>
      <c r="AA929" s="3"/>
    </row>
    <row r="930" ht="12.0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4"/>
      <c r="T930" s="3"/>
      <c r="U930" s="3"/>
      <c r="V930" s="3"/>
      <c r="W930" s="3"/>
      <c r="X930" s="3"/>
      <c r="Y930" s="3"/>
      <c r="Z930" s="3"/>
      <c r="AA930" s="3"/>
    </row>
    <row r="931" ht="12.0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4"/>
      <c r="T931" s="3"/>
      <c r="U931" s="3"/>
      <c r="V931" s="3"/>
      <c r="W931" s="3"/>
      <c r="X931" s="3"/>
      <c r="Y931" s="3"/>
      <c r="Z931" s="3"/>
      <c r="AA931" s="3"/>
    </row>
    <row r="932" ht="12.0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4"/>
      <c r="T932" s="3"/>
      <c r="U932" s="3"/>
      <c r="V932" s="3"/>
      <c r="W932" s="3"/>
      <c r="X932" s="3"/>
      <c r="Y932" s="3"/>
      <c r="Z932" s="3"/>
      <c r="AA932" s="3"/>
    </row>
    <row r="933" ht="12.0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4"/>
      <c r="T933" s="3"/>
      <c r="U933" s="3"/>
      <c r="V933" s="3"/>
      <c r="W933" s="3"/>
      <c r="X933" s="3"/>
      <c r="Y933" s="3"/>
      <c r="Z933" s="3"/>
      <c r="AA933" s="3"/>
    </row>
    <row r="934" ht="12.0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4"/>
      <c r="T934" s="3"/>
      <c r="U934" s="3"/>
      <c r="V934" s="3"/>
      <c r="W934" s="3"/>
      <c r="X934" s="3"/>
      <c r="Y934" s="3"/>
      <c r="Z934" s="3"/>
      <c r="AA934" s="3"/>
    </row>
    <row r="935" ht="12.0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4"/>
      <c r="T935" s="3"/>
      <c r="U935" s="3"/>
      <c r="V935" s="3"/>
      <c r="W935" s="3"/>
      <c r="X935" s="3"/>
      <c r="Y935" s="3"/>
      <c r="Z935" s="3"/>
      <c r="AA935" s="3"/>
    </row>
    <row r="936" ht="12.0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4"/>
      <c r="T936" s="3"/>
      <c r="U936" s="3"/>
      <c r="V936" s="3"/>
      <c r="W936" s="3"/>
      <c r="X936" s="3"/>
      <c r="Y936" s="3"/>
      <c r="Z936" s="3"/>
      <c r="AA936" s="3"/>
    </row>
    <row r="937" ht="12.0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4"/>
      <c r="T937" s="3"/>
      <c r="U937" s="3"/>
      <c r="V937" s="3"/>
      <c r="W937" s="3"/>
      <c r="X937" s="3"/>
      <c r="Y937" s="3"/>
      <c r="Z937" s="3"/>
      <c r="AA937" s="3"/>
    </row>
    <row r="938" ht="12.0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4"/>
      <c r="T938" s="3"/>
      <c r="U938" s="3"/>
      <c r="V938" s="3"/>
      <c r="W938" s="3"/>
      <c r="X938" s="3"/>
      <c r="Y938" s="3"/>
      <c r="Z938" s="3"/>
      <c r="AA938" s="3"/>
    </row>
    <row r="939" ht="12.0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4"/>
      <c r="T939" s="3"/>
      <c r="U939" s="3"/>
      <c r="V939" s="3"/>
      <c r="W939" s="3"/>
      <c r="X939" s="3"/>
      <c r="Y939" s="3"/>
      <c r="Z939" s="3"/>
      <c r="AA939" s="3"/>
    </row>
    <row r="940" ht="12.0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4"/>
      <c r="T940" s="3"/>
      <c r="U940" s="3"/>
      <c r="V940" s="3"/>
      <c r="W940" s="3"/>
      <c r="X940" s="3"/>
      <c r="Y940" s="3"/>
      <c r="Z940" s="3"/>
      <c r="AA940" s="3"/>
    </row>
    <row r="941" ht="12.0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4"/>
      <c r="T941" s="3"/>
      <c r="U941" s="3"/>
      <c r="V941" s="3"/>
      <c r="W941" s="3"/>
      <c r="X941" s="3"/>
      <c r="Y941" s="3"/>
      <c r="Z941" s="3"/>
      <c r="AA941" s="3"/>
    </row>
    <row r="942" ht="12.0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4"/>
      <c r="T942" s="3"/>
      <c r="U942" s="3"/>
      <c r="V942" s="3"/>
      <c r="W942" s="3"/>
      <c r="X942" s="3"/>
      <c r="Y942" s="3"/>
      <c r="Z942" s="3"/>
      <c r="AA942" s="3"/>
    </row>
    <row r="943" ht="12.0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4"/>
      <c r="T943" s="3"/>
      <c r="U943" s="3"/>
      <c r="V943" s="3"/>
      <c r="W943" s="3"/>
      <c r="X943" s="3"/>
      <c r="Y943" s="3"/>
      <c r="Z943" s="3"/>
      <c r="AA943" s="3"/>
    </row>
    <row r="944" ht="12.0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4"/>
      <c r="T944" s="3"/>
      <c r="U944" s="3"/>
      <c r="V944" s="3"/>
      <c r="W944" s="3"/>
      <c r="X944" s="3"/>
      <c r="Y944" s="3"/>
      <c r="Z944" s="3"/>
      <c r="AA944" s="3"/>
    </row>
    <row r="945" ht="12.0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4"/>
      <c r="T945" s="3"/>
      <c r="U945" s="3"/>
      <c r="V945" s="3"/>
      <c r="W945" s="3"/>
      <c r="X945" s="3"/>
      <c r="Y945" s="3"/>
      <c r="Z945" s="3"/>
      <c r="AA945" s="3"/>
    </row>
    <row r="946" ht="12.0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4"/>
      <c r="T946" s="3"/>
      <c r="U946" s="3"/>
      <c r="V946" s="3"/>
      <c r="W946" s="3"/>
      <c r="X946" s="3"/>
      <c r="Y946" s="3"/>
      <c r="Z946" s="3"/>
      <c r="AA946" s="3"/>
    </row>
    <row r="947" ht="12.0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4"/>
      <c r="T947" s="3"/>
      <c r="U947" s="3"/>
      <c r="V947" s="3"/>
      <c r="W947" s="3"/>
      <c r="X947" s="3"/>
      <c r="Y947" s="3"/>
      <c r="Z947" s="3"/>
      <c r="AA947" s="3"/>
    </row>
    <row r="948" ht="12.0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4"/>
      <c r="T948" s="3"/>
      <c r="U948" s="3"/>
      <c r="V948" s="3"/>
      <c r="W948" s="3"/>
      <c r="X948" s="3"/>
      <c r="Y948" s="3"/>
      <c r="Z948" s="3"/>
      <c r="AA948" s="3"/>
    </row>
    <row r="949" ht="12.0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4"/>
      <c r="T949" s="3"/>
      <c r="U949" s="3"/>
      <c r="V949" s="3"/>
      <c r="W949" s="3"/>
      <c r="X949" s="3"/>
      <c r="Y949" s="3"/>
      <c r="Z949" s="3"/>
      <c r="AA949" s="3"/>
    </row>
    <row r="950" ht="12.0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4"/>
      <c r="T950" s="3"/>
      <c r="U950" s="3"/>
      <c r="V950" s="3"/>
      <c r="W950" s="3"/>
      <c r="X950" s="3"/>
      <c r="Y950" s="3"/>
      <c r="Z950" s="3"/>
      <c r="AA950" s="3"/>
    </row>
    <row r="951" ht="12.0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4"/>
      <c r="T951" s="3"/>
      <c r="U951" s="3"/>
      <c r="V951" s="3"/>
      <c r="W951" s="3"/>
      <c r="X951" s="3"/>
      <c r="Y951" s="3"/>
      <c r="Z951" s="3"/>
      <c r="AA951" s="3"/>
    </row>
    <row r="952" ht="12.0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4"/>
      <c r="T952" s="3"/>
      <c r="U952" s="3"/>
      <c r="V952" s="3"/>
      <c r="W952" s="3"/>
      <c r="X952" s="3"/>
      <c r="Y952" s="3"/>
      <c r="Z952" s="3"/>
      <c r="AA952" s="3"/>
    </row>
    <row r="953" ht="12.0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4"/>
      <c r="T953" s="3"/>
      <c r="U953" s="3"/>
      <c r="V953" s="3"/>
      <c r="W953" s="3"/>
      <c r="X953" s="3"/>
      <c r="Y953" s="3"/>
      <c r="Z953" s="3"/>
      <c r="AA953" s="3"/>
    </row>
    <row r="954" ht="12.0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4"/>
      <c r="T954" s="3"/>
      <c r="U954" s="3"/>
      <c r="V954" s="3"/>
      <c r="W954" s="3"/>
      <c r="X954" s="3"/>
      <c r="Y954" s="3"/>
      <c r="Z954" s="3"/>
      <c r="AA954" s="3"/>
    </row>
    <row r="955" ht="12.0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4"/>
      <c r="T955" s="3"/>
      <c r="U955" s="3"/>
      <c r="V955" s="3"/>
      <c r="W955" s="3"/>
      <c r="X955" s="3"/>
      <c r="Y955" s="3"/>
      <c r="Z955" s="3"/>
      <c r="AA955" s="3"/>
    </row>
    <row r="956" ht="12.0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4"/>
      <c r="T956" s="3"/>
      <c r="U956" s="3"/>
      <c r="V956" s="3"/>
      <c r="W956" s="3"/>
      <c r="X956" s="3"/>
      <c r="Y956" s="3"/>
      <c r="Z956" s="3"/>
      <c r="AA956" s="3"/>
    </row>
    <row r="957" ht="12.0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4"/>
      <c r="T957" s="3"/>
      <c r="U957" s="3"/>
      <c r="V957" s="3"/>
      <c r="W957" s="3"/>
      <c r="X957" s="3"/>
      <c r="Y957" s="3"/>
      <c r="Z957" s="3"/>
      <c r="AA957" s="3"/>
    </row>
    <row r="958" ht="12.0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4"/>
      <c r="T958" s="3"/>
      <c r="U958" s="3"/>
      <c r="V958" s="3"/>
      <c r="W958" s="3"/>
      <c r="X958" s="3"/>
      <c r="Y958" s="3"/>
      <c r="Z958" s="3"/>
      <c r="AA958" s="3"/>
    </row>
    <row r="959" ht="12.0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4"/>
      <c r="T959" s="3"/>
      <c r="U959" s="3"/>
      <c r="V959" s="3"/>
      <c r="W959" s="3"/>
      <c r="X959" s="3"/>
      <c r="Y959" s="3"/>
      <c r="Z959" s="3"/>
      <c r="AA959" s="3"/>
    </row>
    <row r="960" ht="12.0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4"/>
      <c r="T960" s="3"/>
      <c r="U960" s="3"/>
      <c r="V960" s="3"/>
      <c r="W960" s="3"/>
      <c r="X960" s="3"/>
      <c r="Y960" s="3"/>
      <c r="Z960" s="3"/>
      <c r="AA960" s="3"/>
    </row>
    <row r="961" ht="12.0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4"/>
      <c r="T961" s="3"/>
      <c r="U961" s="3"/>
      <c r="V961" s="3"/>
      <c r="W961" s="3"/>
      <c r="X961" s="3"/>
      <c r="Y961" s="3"/>
      <c r="Z961" s="3"/>
      <c r="AA961" s="3"/>
    </row>
    <row r="962" ht="12.0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4"/>
      <c r="T962" s="3"/>
      <c r="U962" s="3"/>
      <c r="V962" s="3"/>
      <c r="W962" s="3"/>
      <c r="X962" s="3"/>
      <c r="Y962" s="3"/>
      <c r="Z962" s="3"/>
      <c r="AA962" s="3"/>
    </row>
    <row r="963" ht="12.0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4"/>
      <c r="T963" s="3"/>
      <c r="U963" s="3"/>
      <c r="V963" s="3"/>
      <c r="W963" s="3"/>
      <c r="X963" s="3"/>
      <c r="Y963" s="3"/>
      <c r="Z963" s="3"/>
      <c r="AA963" s="3"/>
    </row>
    <row r="964" ht="12.0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4"/>
      <c r="T964" s="3"/>
      <c r="U964" s="3"/>
      <c r="V964" s="3"/>
      <c r="W964" s="3"/>
      <c r="X964" s="3"/>
      <c r="Y964" s="3"/>
      <c r="Z964" s="3"/>
      <c r="AA964" s="3"/>
    </row>
    <row r="965" ht="12.0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4"/>
      <c r="T965" s="3"/>
      <c r="U965" s="3"/>
      <c r="V965" s="3"/>
      <c r="W965" s="3"/>
      <c r="X965" s="3"/>
      <c r="Y965" s="3"/>
      <c r="Z965" s="3"/>
      <c r="AA965" s="3"/>
    </row>
    <row r="966" ht="12.0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4"/>
      <c r="T966" s="3"/>
      <c r="U966" s="3"/>
      <c r="V966" s="3"/>
      <c r="W966" s="3"/>
      <c r="X966" s="3"/>
      <c r="Y966" s="3"/>
      <c r="Z966" s="3"/>
      <c r="AA966" s="3"/>
    </row>
    <row r="967" ht="12.0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4"/>
      <c r="T967" s="3"/>
      <c r="U967" s="3"/>
      <c r="V967" s="3"/>
      <c r="W967" s="3"/>
      <c r="X967" s="3"/>
      <c r="Y967" s="3"/>
      <c r="Z967" s="3"/>
      <c r="AA967" s="3"/>
    </row>
    <row r="968" ht="12.0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4"/>
      <c r="T968" s="3"/>
      <c r="U968" s="3"/>
      <c r="V968" s="3"/>
      <c r="W968" s="3"/>
      <c r="X968" s="3"/>
      <c r="Y968" s="3"/>
      <c r="Z968" s="3"/>
      <c r="AA968" s="3"/>
    </row>
    <row r="969" ht="12.0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4"/>
      <c r="T969" s="3"/>
      <c r="U969" s="3"/>
      <c r="V969" s="3"/>
      <c r="W969" s="3"/>
      <c r="X969" s="3"/>
      <c r="Y969" s="3"/>
      <c r="Z969" s="3"/>
      <c r="AA969" s="3"/>
    </row>
    <row r="970" ht="12.0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4"/>
      <c r="T970" s="3"/>
      <c r="U970" s="3"/>
      <c r="V970" s="3"/>
      <c r="W970" s="3"/>
      <c r="X970" s="3"/>
      <c r="Y970" s="3"/>
      <c r="Z970" s="3"/>
      <c r="AA970" s="3"/>
    </row>
    <row r="971" ht="12.0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4"/>
      <c r="T971" s="3"/>
      <c r="U971" s="3"/>
      <c r="V971" s="3"/>
      <c r="W971" s="3"/>
      <c r="X971" s="3"/>
      <c r="Y971" s="3"/>
      <c r="Z971" s="3"/>
      <c r="AA971" s="3"/>
    </row>
    <row r="972" ht="12.0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4"/>
      <c r="T972" s="3"/>
      <c r="U972" s="3"/>
      <c r="V972" s="3"/>
      <c r="W972" s="3"/>
      <c r="X972" s="3"/>
      <c r="Y972" s="3"/>
      <c r="Z972" s="3"/>
      <c r="AA972" s="3"/>
    </row>
    <row r="973" ht="12.0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4"/>
      <c r="T973" s="3"/>
      <c r="U973" s="3"/>
      <c r="V973" s="3"/>
      <c r="W973" s="3"/>
      <c r="X973" s="3"/>
      <c r="Y973" s="3"/>
      <c r="Z973" s="3"/>
      <c r="AA973" s="3"/>
    </row>
    <row r="974" ht="12.0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4"/>
      <c r="T974" s="3"/>
      <c r="U974" s="3"/>
      <c r="V974" s="3"/>
      <c r="W974" s="3"/>
      <c r="X974" s="3"/>
      <c r="Y974" s="3"/>
      <c r="Z974" s="3"/>
      <c r="AA974" s="3"/>
    </row>
    <row r="975" ht="12.0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4"/>
      <c r="T975" s="3"/>
      <c r="U975" s="3"/>
      <c r="V975" s="3"/>
      <c r="W975" s="3"/>
      <c r="X975" s="3"/>
      <c r="Y975" s="3"/>
      <c r="Z975" s="3"/>
      <c r="AA975" s="3"/>
    </row>
    <row r="976" ht="12.0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4"/>
      <c r="T976" s="3"/>
      <c r="U976" s="3"/>
      <c r="V976" s="3"/>
      <c r="W976" s="3"/>
      <c r="X976" s="3"/>
      <c r="Y976" s="3"/>
      <c r="Z976" s="3"/>
      <c r="AA976" s="3"/>
    </row>
    <row r="977" ht="12.0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4"/>
      <c r="T977" s="3"/>
      <c r="U977" s="3"/>
      <c r="V977" s="3"/>
      <c r="W977" s="3"/>
      <c r="X977" s="3"/>
      <c r="Y977" s="3"/>
      <c r="Z977" s="3"/>
      <c r="AA977" s="3"/>
    </row>
    <row r="978" ht="12.0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4"/>
      <c r="T978" s="3"/>
      <c r="U978" s="3"/>
      <c r="V978" s="3"/>
      <c r="W978" s="3"/>
      <c r="X978" s="3"/>
      <c r="Y978" s="3"/>
      <c r="Z978" s="3"/>
      <c r="AA978" s="3"/>
    </row>
    <row r="979" ht="12.0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4"/>
      <c r="T979" s="3"/>
      <c r="U979" s="3"/>
      <c r="V979" s="3"/>
      <c r="W979" s="3"/>
      <c r="X979" s="3"/>
      <c r="Y979" s="3"/>
      <c r="Z979" s="3"/>
      <c r="AA979" s="3"/>
    </row>
    <row r="980" ht="12.0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4"/>
      <c r="T980" s="3"/>
      <c r="U980" s="3"/>
      <c r="V980" s="3"/>
      <c r="W980" s="3"/>
      <c r="X980" s="3"/>
      <c r="Y980" s="3"/>
      <c r="Z980" s="3"/>
      <c r="AA980" s="3"/>
    </row>
    <row r="981" ht="12.0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4"/>
      <c r="T981" s="3"/>
      <c r="U981" s="3"/>
      <c r="V981" s="3"/>
      <c r="W981" s="3"/>
      <c r="X981" s="3"/>
      <c r="Y981" s="3"/>
      <c r="Z981" s="3"/>
      <c r="AA981" s="3"/>
    </row>
    <row r="982" ht="12.0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4"/>
      <c r="T982" s="3"/>
      <c r="U982" s="3"/>
      <c r="V982" s="3"/>
      <c r="W982" s="3"/>
      <c r="X982" s="3"/>
      <c r="Y982" s="3"/>
      <c r="Z982" s="3"/>
      <c r="AA982" s="3"/>
    </row>
    <row r="983" ht="12.0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4"/>
      <c r="T983" s="3"/>
      <c r="U983" s="3"/>
      <c r="V983" s="3"/>
      <c r="W983" s="3"/>
      <c r="X983" s="3"/>
      <c r="Y983" s="3"/>
      <c r="Z983" s="3"/>
      <c r="AA983" s="3"/>
    </row>
    <row r="984" ht="12.0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4"/>
      <c r="T984" s="3"/>
      <c r="U984" s="3"/>
      <c r="V984" s="3"/>
      <c r="W984" s="3"/>
      <c r="X984" s="3"/>
      <c r="Y984" s="3"/>
      <c r="Z984" s="3"/>
      <c r="AA984" s="3"/>
    </row>
    <row r="985" ht="12.0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4"/>
      <c r="T985" s="3"/>
      <c r="U985" s="3"/>
      <c r="V985" s="3"/>
      <c r="W985" s="3"/>
      <c r="X985" s="3"/>
      <c r="Y985" s="3"/>
      <c r="Z985" s="3"/>
      <c r="AA985" s="3"/>
    </row>
    <row r="986" ht="12.0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4"/>
      <c r="T986" s="3"/>
      <c r="U986" s="3"/>
      <c r="V986" s="3"/>
      <c r="W986" s="3"/>
      <c r="X986" s="3"/>
      <c r="Y986" s="3"/>
      <c r="Z986" s="3"/>
      <c r="AA986" s="3"/>
    </row>
    <row r="987" ht="12.0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4"/>
      <c r="T987" s="3"/>
      <c r="U987" s="3"/>
      <c r="V987" s="3"/>
      <c r="W987" s="3"/>
      <c r="X987" s="3"/>
      <c r="Y987" s="3"/>
      <c r="Z987" s="3"/>
      <c r="AA987" s="3"/>
    </row>
    <row r="988" ht="12.0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4"/>
      <c r="T988" s="3"/>
      <c r="U988" s="3"/>
      <c r="V988" s="3"/>
      <c r="W988" s="3"/>
      <c r="X988" s="3"/>
      <c r="Y988" s="3"/>
      <c r="Z988" s="3"/>
      <c r="AA988" s="3"/>
    </row>
    <row r="989" ht="12.0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4"/>
      <c r="T989" s="3"/>
      <c r="U989" s="3"/>
      <c r="V989" s="3"/>
      <c r="W989" s="3"/>
      <c r="X989" s="3"/>
      <c r="Y989" s="3"/>
      <c r="Z989" s="3"/>
      <c r="AA989" s="3"/>
    </row>
    <row r="990" ht="12.0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4"/>
      <c r="T990" s="3"/>
      <c r="U990" s="3"/>
      <c r="V990" s="3"/>
      <c r="W990" s="3"/>
      <c r="X990" s="3"/>
      <c r="Y990" s="3"/>
      <c r="Z990" s="3"/>
      <c r="AA990" s="3"/>
    </row>
    <row r="991" ht="12.0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4"/>
      <c r="T991" s="3"/>
      <c r="U991" s="3"/>
      <c r="V991" s="3"/>
      <c r="W991" s="3"/>
      <c r="X991" s="3"/>
      <c r="Y991" s="3"/>
      <c r="Z991" s="3"/>
      <c r="AA991" s="3"/>
    </row>
    <row r="992" ht="12.0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4"/>
      <c r="T992" s="3"/>
      <c r="U992" s="3"/>
      <c r="V992" s="3"/>
      <c r="W992" s="3"/>
      <c r="X992" s="3"/>
      <c r="Y992" s="3"/>
      <c r="Z992" s="3"/>
      <c r="AA992" s="3"/>
    </row>
    <row r="993" ht="12.0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4"/>
      <c r="T993" s="3"/>
      <c r="U993" s="3"/>
      <c r="V993" s="3"/>
      <c r="W993" s="3"/>
      <c r="X993" s="3"/>
      <c r="Y993" s="3"/>
      <c r="Z993" s="3"/>
      <c r="AA993" s="3"/>
    </row>
    <row r="994" ht="12.0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4"/>
      <c r="T994" s="3"/>
      <c r="U994" s="3"/>
      <c r="V994" s="3"/>
      <c r="W994" s="3"/>
      <c r="X994" s="3"/>
      <c r="Y994" s="3"/>
      <c r="Z994" s="3"/>
      <c r="AA994" s="3"/>
    </row>
    <row r="995" ht="12.0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4"/>
      <c r="T995" s="3"/>
      <c r="U995" s="3"/>
      <c r="V995" s="3"/>
      <c r="W995" s="3"/>
      <c r="X995" s="3"/>
      <c r="Y995" s="3"/>
      <c r="Z995" s="3"/>
      <c r="AA995" s="3"/>
    </row>
    <row r="996" ht="12.0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4"/>
      <c r="T996" s="3"/>
      <c r="U996" s="3"/>
      <c r="V996" s="3"/>
      <c r="W996" s="3"/>
      <c r="X996" s="3"/>
      <c r="Y996" s="3"/>
      <c r="Z996" s="3"/>
      <c r="AA996" s="3"/>
    </row>
    <row r="997" ht="12.0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4"/>
      <c r="T997" s="3"/>
      <c r="U997" s="3"/>
      <c r="V997" s="3"/>
      <c r="W997" s="3"/>
      <c r="X997" s="3"/>
      <c r="Y997" s="3"/>
      <c r="Z997" s="3"/>
      <c r="AA997" s="3"/>
    </row>
    <row r="998" ht="12.0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4"/>
      <c r="T998" s="3"/>
      <c r="U998" s="3"/>
      <c r="V998" s="3"/>
      <c r="W998" s="3"/>
      <c r="X998" s="3"/>
      <c r="Y998" s="3"/>
      <c r="Z998" s="3"/>
      <c r="AA998" s="3"/>
    </row>
    <row r="999" ht="12.0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4"/>
      <c r="T999" s="3"/>
      <c r="U999" s="3"/>
      <c r="V999" s="3"/>
      <c r="W999" s="3"/>
      <c r="X999" s="3"/>
      <c r="Y999" s="3"/>
      <c r="Z999" s="3"/>
      <c r="AA999" s="3"/>
    </row>
    <row r="1000" ht="12.0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4"/>
      <c r="T1000" s="3"/>
      <c r="U1000" s="3"/>
      <c r="V1000" s="3"/>
      <c r="W1000" s="3"/>
      <c r="X1000" s="3"/>
      <c r="Y1000" s="3"/>
      <c r="Z1000" s="3"/>
      <c r="AA1000" s="3"/>
    </row>
  </sheetData>
  <mergeCells count="11">
    <mergeCell ref="N49:P49"/>
    <mergeCell ref="B52:G52"/>
    <mergeCell ref="J52:P52"/>
    <mergeCell ref="S52:Y52"/>
    <mergeCell ref="B6:G6"/>
    <mergeCell ref="J6:P6"/>
    <mergeCell ref="S6:Y6"/>
    <mergeCell ref="N24:P24"/>
    <mergeCell ref="B31:G31"/>
    <mergeCell ref="J31:P31"/>
    <mergeCell ref="S31:Y31"/>
  </mergeCells>
  <hyperlinks>
    <hyperlink r:id="rId2" ref="B76"/>
    <hyperlink r:id="rId3" ref="B77"/>
  </hyperlinks>
  <printOptions/>
  <pageMargins bottom="0.75" footer="0.0" header="0.0" left="0.7" right="0.7" top="0.75"/>
  <pageSetup paperSize="9" orientation="portrait"/>
  <drawing r:id="rId4"/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0.71"/>
    <col customWidth="1" min="2" max="8" width="9.14"/>
    <col customWidth="1" min="9" max="9" width="1.57"/>
    <col customWidth="1" min="10" max="17" width="9.14"/>
    <col customWidth="1" min="18" max="18" width="1.57"/>
    <col customWidth="1" min="19" max="27" width="9.14"/>
  </cols>
  <sheetData>
    <row r="1" ht="12.0" customHeight="1">
      <c r="A1" s="2" t="s">
        <v>143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4"/>
      <c r="T1" s="3"/>
      <c r="U1" s="3"/>
      <c r="V1" s="3"/>
      <c r="W1" s="3"/>
      <c r="X1" s="3"/>
      <c r="Y1" s="3"/>
      <c r="Z1" s="3"/>
      <c r="AA1" s="3"/>
    </row>
    <row r="2" ht="12.0" customHeight="1">
      <c r="A2" s="2" t="s">
        <v>181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3"/>
      <c r="S2" s="4"/>
      <c r="T2" s="3"/>
      <c r="U2" s="3"/>
      <c r="V2" s="3"/>
      <c r="W2" s="3"/>
      <c r="X2" s="3"/>
      <c r="Y2" s="3"/>
      <c r="Z2" s="3"/>
      <c r="AA2" s="3"/>
    </row>
    <row r="3" ht="12.0" customHeight="1">
      <c r="A3" s="1" t="s">
        <v>182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  <c r="T3" s="3"/>
      <c r="U3" s="3"/>
      <c r="V3" s="3"/>
      <c r="W3" s="3"/>
      <c r="X3" s="3"/>
      <c r="Y3" s="3"/>
      <c r="Z3" s="3"/>
      <c r="AA3" s="3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4"/>
      <c r="T4" s="3"/>
      <c r="U4" s="3"/>
      <c r="V4" s="3"/>
      <c r="W4" s="3"/>
      <c r="X4" s="3"/>
      <c r="Y4" s="3"/>
      <c r="Z4" s="3"/>
      <c r="AA4" s="3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9"/>
      <c r="R5" s="7"/>
      <c r="S5" s="4"/>
      <c r="T5" s="3"/>
      <c r="U5" s="3"/>
      <c r="V5" s="3"/>
      <c r="W5" s="3"/>
      <c r="X5" s="3"/>
      <c r="Y5" s="3"/>
      <c r="Z5" s="3"/>
      <c r="AA5" s="3"/>
    </row>
    <row r="6" ht="12.0" customHeight="1">
      <c r="A6" s="9"/>
      <c r="B6" s="10" t="s">
        <v>144</v>
      </c>
      <c r="C6" s="11"/>
      <c r="D6" s="11"/>
      <c r="E6" s="11"/>
      <c r="F6" s="11"/>
      <c r="G6" s="11"/>
      <c r="H6" s="12"/>
      <c r="I6" s="9"/>
      <c r="J6" s="10" t="s">
        <v>145</v>
      </c>
      <c r="K6" s="11"/>
      <c r="L6" s="11"/>
      <c r="M6" s="11"/>
      <c r="N6" s="11"/>
      <c r="O6" s="11"/>
      <c r="P6" s="11"/>
      <c r="Q6" s="83"/>
      <c r="R6" s="9"/>
      <c r="S6" s="10" t="s">
        <v>146</v>
      </c>
      <c r="T6" s="11"/>
      <c r="U6" s="11"/>
      <c r="V6" s="11"/>
      <c r="W6" s="11"/>
      <c r="X6" s="11"/>
      <c r="Y6" s="11"/>
      <c r="Z6" s="14"/>
      <c r="AA6" s="3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  <c r="AA7" s="3"/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3"/>
    </row>
    <row r="9" ht="12.0" customHeight="1">
      <c r="A9" s="19" t="s">
        <v>62</v>
      </c>
      <c r="B9" s="9">
        <v>8598.0</v>
      </c>
      <c r="C9" s="9">
        <v>14.0</v>
      </c>
      <c r="D9" s="9">
        <v>32.0</v>
      </c>
      <c r="E9" s="9">
        <v>613.0</v>
      </c>
      <c r="F9" s="9">
        <v>1320.0</v>
      </c>
      <c r="G9" s="9">
        <f t="shared" ref="G9:G17" si="2">SUM(B9:F9)</f>
        <v>10577</v>
      </c>
      <c r="H9" s="22">
        <f>G9/G19</f>
        <v>0.6300333572</v>
      </c>
      <c r="I9" s="9"/>
      <c r="J9" s="9">
        <v>744.0</v>
      </c>
      <c r="K9" s="9">
        <v>17.0</v>
      </c>
      <c r="L9" s="9">
        <v>23.0</v>
      </c>
      <c r="M9" s="9">
        <v>310.0</v>
      </c>
      <c r="N9" s="9">
        <v>3.0</v>
      </c>
      <c r="O9" s="9">
        <v>1599.0</v>
      </c>
      <c r="P9" s="9">
        <f t="shared" ref="P9:P17" si="3">SUM(J9:O9)</f>
        <v>2696</v>
      </c>
      <c r="Q9" s="22">
        <f>P9/P19</f>
        <v>0.8098528087</v>
      </c>
      <c r="R9" s="9"/>
      <c r="S9" s="9">
        <f t="shared" ref="S9:V9" si="1">B9+J9</f>
        <v>9342</v>
      </c>
      <c r="T9" s="9">
        <f t="shared" si="1"/>
        <v>31</v>
      </c>
      <c r="U9" s="9">
        <f t="shared" si="1"/>
        <v>55</v>
      </c>
      <c r="V9" s="9">
        <f t="shared" si="1"/>
        <v>923</v>
      </c>
      <c r="W9" s="9">
        <f t="shared" ref="W9:W17" si="5">N9</f>
        <v>3</v>
      </c>
      <c r="X9" s="9">
        <f t="shared" ref="X9:X17" si="6">F9+O9</f>
        <v>2919</v>
      </c>
      <c r="Y9" s="9">
        <f t="shared" ref="Y9:Y17" si="7">SUM(S9:X9)</f>
        <v>13273</v>
      </c>
      <c r="Z9" s="22">
        <f>Y9/Y19</f>
        <v>0.6597902272</v>
      </c>
      <c r="AA9" s="3"/>
    </row>
    <row r="10" ht="12.0" customHeight="1">
      <c r="A10" s="19" t="s">
        <v>16</v>
      </c>
      <c r="B10" s="9">
        <v>0.0</v>
      </c>
      <c r="C10" s="9">
        <v>1836.0</v>
      </c>
      <c r="D10" s="9">
        <v>2235.0</v>
      </c>
      <c r="E10" s="9">
        <v>32.0</v>
      </c>
      <c r="F10" s="9">
        <v>291.0</v>
      </c>
      <c r="G10" s="9">
        <f t="shared" si="2"/>
        <v>4394</v>
      </c>
      <c r="H10" s="22">
        <f>G10/G19</f>
        <v>0.2617345723</v>
      </c>
      <c r="I10" s="9"/>
      <c r="J10" s="9">
        <v>0.0</v>
      </c>
      <c r="K10" s="9">
        <v>58.0</v>
      </c>
      <c r="L10" s="9">
        <v>26.0</v>
      </c>
      <c r="M10" s="9">
        <v>5.0</v>
      </c>
      <c r="N10" s="9">
        <v>0.0</v>
      </c>
      <c r="O10" s="9">
        <v>118.0</v>
      </c>
      <c r="P10" s="9">
        <f t="shared" si="3"/>
        <v>207</v>
      </c>
      <c r="Q10" s="22">
        <f>P10/P19</f>
        <v>0.06218083509</v>
      </c>
      <c r="R10" s="9"/>
      <c r="S10" s="9">
        <f t="shared" ref="S10:V10" si="4">B10+J10</f>
        <v>0</v>
      </c>
      <c r="T10" s="9">
        <f t="shared" si="4"/>
        <v>1894</v>
      </c>
      <c r="U10" s="9">
        <f t="shared" si="4"/>
        <v>2261</v>
      </c>
      <c r="V10" s="9">
        <f t="shared" si="4"/>
        <v>37</v>
      </c>
      <c r="W10" s="9">
        <f t="shared" si="5"/>
        <v>0</v>
      </c>
      <c r="X10" s="9">
        <f t="shared" si="6"/>
        <v>409</v>
      </c>
      <c r="Y10" s="9">
        <f t="shared" si="7"/>
        <v>4601</v>
      </c>
      <c r="Z10" s="22">
        <f>Y10/Y19</f>
        <v>0.2287120346</v>
      </c>
      <c r="AA10" s="101"/>
    </row>
    <row r="11" ht="12.0" customHeight="1">
      <c r="A11" s="19" t="s">
        <v>17</v>
      </c>
      <c r="B11" s="9">
        <v>0.0</v>
      </c>
      <c r="C11" s="9">
        <v>1515.0</v>
      </c>
      <c r="D11" s="9">
        <v>0.0</v>
      </c>
      <c r="E11" s="9">
        <v>0.0</v>
      </c>
      <c r="F11" s="9">
        <v>147.0</v>
      </c>
      <c r="G11" s="9">
        <f t="shared" si="2"/>
        <v>1662</v>
      </c>
      <c r="H11" s="22">
        <f>G11/G19</f>
        <v>0.0989992852</v>
      </c>
      <c r="I11" s="9"/>
      <c r="J11" s="9">
        <v>0.0</v>
      </c>
      <c r="K11" s="9">
        <v>227.0</v>
      </c>
      <c r="L11" s="9">
        <v>0.0</v>
      </c>
      <c r="M11" s="9">
        <v>0.0</v>
      </c>
      <c r="N11" s="9">
        <v>0.0</v>
      </c>
      <c r="O11" s="9">
        <v>97.0</v>
      </c>
      <c r="P11" s="9">
        <f t="shared" si="3"/>
        <v>324</v>
      </c>
      <c r="Q11" s="22">
        <f>P11/P19</f>
        <v>0.09732652448</v>
      </c>
      <c r="R11" s="9"/>
      <c r="S11" s="9">
        <f t="shared" ref="S11:V11" si="8">B11+J11</f>
        <v>0</v>
      </c>
      <c r="T11" s="9">
        <f t="shared" si="8"/>
        <v>1742</v>
      </c>
      <c r="U11" s="9">
        <f t="shared" si="8"/>
        <v>0</v>
      </c>
      <c r="V11" s="9">
        <f t="shared" si="8"/>
        <v>0</v>
      </c>
      <c r="W11" s="9">
        <f t="shared" si="5"/>
        <v>0</v>
      </c>
      <c r="X11" s="9">
        <f t="shared" si="6"/>
        <v>244</v>
      </c>
      <c r="Y11" s="9">
        <f t="shared" si="7"/>
        <v>1986</v>
      </c>
      <c r="Z11" s="22">
        <f>Y11/Y19</f>
        <v>0.09872247353</v>
      </c>
      <c r="AA11" s="101"/>
    </row>
    <row r="12" ht="12.0" customHeight="1">
      <c r="A12" s="19" t="s">
        <v>18</v>
      </c>
      <c r="B12" s="9">
        <v>0.0</v>
      </c>
      <c r="C12" s="9">
        <v>2.0</v>
      </c>
      <c r="D12" s="9">
        <v>22.0</v>
      </c>
      <c r="E12" s="9">
        <v>0.0</v>
      </c>
      <c r="F12" s="9">
        <v>2.0</v>
      </c>
      <c r="G12" s="9">
        <f t="shared" si="2"/>
        <v>26</v>
      </c>
      <c r="H12" s="22">
        <f>G12/G19</f>
        <v>0.00154872528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3"/>
        <v>0</v>
      </c>
      <c r="Q12" s="22">
        <f>P12/P19</f>
        <v>0</v>
      </c>
      <c r="R12" s="9"/>
      <c r="S12" s="9">
        <f t="shared" ref="S12:V12" si="9">B12+J12</f>
        <v>0</v>
      </c>
      <c r="T12" s="9">
        <f t="shared" si="9"/>
        <v>2</v>
      </c>
      <c r="U12" s="9">
        <f t="shared" si="9"/>
        <v>22</v>
      </c>
      <c r="V12" s="9">
        <f t="shared" si="9"/>
        <v>0</v>
      </c>
      <c r="W12" s="9">
        <f t="shared" si="5"/>
        <v>0</v>
      </c>
      <c r="X12" s="9">
        <f t="shared" si="6"/>
        <v>2</v>
      </c>
      <c r="Y12" s="9">
        <f t="shared" si="7"/>
        <v>26</v>
      </c>
      <c r="Z12" s="22">
        <f>Y12/Y19</f>
        <v>0.001292439231</v>
      </c>
      <c r="AA12" s="101"/>
    </row>
    <row r="13" ht="12.0" customHeight="1">
      <c r="A13" s="19" t="s">
        <v>155</v>
      </c>
      <c r="B13" s="9">
        <v>0.0</v>
      </c>
      <c r="C13" s="9">
        <v>33.0</v>
      </c>
      <c r="D13" s="9">
        <v>29.0</v>
      </c>
      <c r="E13" s="9">
        <v>1.0</v>
      </c>
      <c r="F13" s="9">
        <v>12.0</v>
      </c>
      <c r="G13" s="9">
        <f t="shared" si="2"/>
        <v>75</v>
      </c>
      <c r="H13" s="22">
        <f>G13/G19</f>
        <v>0.004467476769</v>
      </c>
      <c r="I13" s="9"/>
      <c r="J13" s="9">
        <v>0.0</v>
      </c>
      <c r="K13" s="9">
        <v>9.0</v>
      </c>
      <c r="L13" s="9">
        <v>1.0</v>
      </c>
      <c r="M13" s="9">
        <v>0.0</v>
      </c>
      <c r="N13" s="9">
        <v>0.0</v>
      </c>
      <c r="O13" s="9">
        <v>67.0</v>
      </c>
      <c r="P13" s="9">
        <f t="shared" si="3"/>
        <v>77</v>
      </c>
      <c r="Q13" s="22">
        <f>P13/P19</f>
        <v>0.02313006909</v>
      </c>
      <c r="R13" s="9"/>
      <c r="S13" s="9">
        <f t="shared" ref="S13:V13" si="10">B13+J13</f>
        <v>0</v>
      </c>
      <c r="T13" s="9">
        <f t="shared" si="10"/>
        <v>42</v>
      </c>
      <c r="U13" s="9">
        <f t="shared" si="10"/>
        <v>30</v>
      </c>
      <c r="V13" s="9">
        <f t="shared" si="10"/>
        <v>1</v>
      </c>
      <c r="W13" s="9">
        <f t="shared" si="5"/>
        <v>0</v>
      </c>
      <c r="X13" s="9">
        <f t="shared" si="6"/>
        <v>79</v>
      </c>
      <c r="Y13" s="9">
        <f t="shared" si="7"/>
        <v>152</v>
      </c>
      <c r="Z13" s="22">
        <f>Y13/Y19</f>
        <v>0.007555798578</v>
      </c>
      <c r="AA13" s="101"/>
    </row>
    <row r="14" ht="12.0" customHeight="1">
      <c r="A14" s="19" t="s">
        <v>19</v>
      </c>
      <c r="B14" s="9">
        <v>0.0</v>
      </c>
      <c r="C14" s="9">
        <v>27.0</v>
      </c>
      <c r="D14" s="9">
        <v>0.0</v>
      </c>
      <c r="E14" s="9">
        <v>0.0</v>
      </c>
      <c r="F14" s="9">
        <v>9.0</v>
      </c>
      <c r="G14" s="9">
        <f t="shared" si="2"/>
        <v>36</v>
      </c>
      <c r="H14" s="22">
        <f>G14/G19</f>
        <v>0.002144388849</v>
      </c>
      <c r="I14" s="9"/>
      <c r="J14" s="9">
        <v>0.0</v>
      </c>
      <c r="K14" s="9">
        <v>7.0</v>
      </c>
      <c r="L14" s="9">
        <v>0.0</v>
      </c>
      <c r="M14" s="9">
        <v>0.0</v>
      </c>
      <c r="N14" s="9">
        <v>0.0</v>
      </c>
      <c r="O14" s="9">
        <v>5.0</v>
      </c>
      <c r="P14" s="9">
        <f t="shared" si="3"/>
        <v>12</v>
      </c>
      <c r="Q14" s="22">
        <f>P14/P19</f>
        <v>0.003604686092</v>
      </c>
      <c r="R14" s="9"/>
      <c r="S14" s="9">
        <f t="shared" ref="S14:V14" si="11">B14+J14</f>
        <v>0</v>
      </c>
      <c r="T14" s="9">
        <f t="shared" si="11"/>
        <v>34</v>
      </c>
      <c r="U14" s="9">
        <f t="shared" si="11"/>
        <v>0</v>
      </c>
      <c r="V14" s="9">
        <f t="shared" si="11"/>
        <v>0</v>
      </c>
      <c r="W14" s="9">
        <f t="shared" si="5"/>
        <v>0</v>
      </c>
      <c r="X14" s="9">
        <f t="shared" si="6"/>
        <v>14</v>
      </c>
      <c r="Y14" s="9">
        <f t="shared" si="7"/>
        <v>48</v>
      </c>
      <c r="Z14" s="22">
        <f>Y14/Y19</f>
        <v>0.002386041656</v>
      </c>
      <c r="AA14" s="101"/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9">
        <v>3.0</v>
      </c>
      <c r="G15" s="9">
        <f t="shared" si="2"/>
        <v>9</v>
      </c>
      <c r="H15" s="22">
        <f>G15/G19</f>
        <v>0.0005360972123</v>
      </c>
      <c r="I15" s="9"/>
      <c r="J15" s="9">
        <v>0.0</v>
      </c>
      <c r="K15" s="9">
        <v>6.0</v>
      </c>
      <c r="L15" s="9">
        <v>0.0</v>
      </c>
      <c r="M15" s="9">
        <v>0.0</v>
      </c>
      <c r="N15" s="9">
        <v>0.0</v>
      </c>
      <c r="O15" s="9">
        <v>3.0</v>
      </c>
      <c r="P15" s="9">
        <f t="shared" si="3"/>
        <v>9</v>
      </c>
      <c r="Q15" s="22">
        <f>P15/P19</f>
        <v>0.002703514569</v>
      </c>
      <c r="R15" s="9"/>
      <c r="S15" s="9">
        <f t="shared" ref="S15:V15" si="12">B15+J15</f>
        <v>0</v>
      </c>
      <c r="T15" s="9">
        <f t="shared" si="12"/>
        <v>12</v>
      </c>
      <c r="U15" s="9">
        <f t="shared" si="12"/>
        <v>0</v>
      </c>
      <c r="V15" s="9">
        <f t="shared" si="12"/>
        <v>0</v>
      </c>
      <c r="W15" s="9">
        <f t="shared" si="5"/>
        <v>0</v>
      </c>
      <c r="X15" s="9">
        <f t="shared" si="6"/>
        <v>6</v>
      </c>
      <c r="Y15" s="9">
        <f t="shared" si="7"/>
        <v>18</v>
      </c>
      <c r="Z15" s="22">
        <f>Y15/Y19</f>
        <v>0.0008947656211</v>
      </c>
      <c r="AA15" s="101"/>
    </row>
    <row r="16" ht="12.0" customHeight="1">
      <c r="A16" s="19" t="s">
        <v>65</v>
      </c>
      <c r="B16" s="9">
        <v>0.0</v>
      </c>
      <c r="C16" s="9">
        <v>2.0</v>
      </c>
      <c r="D16" s="9">
        <v>0.0</v>
      </c>
      <c r="E16" s="9">
        <v>0.0</v>
      </c>
      <c r="F16" s="9">
        <v>3.0</v>
      </c>
      <c r="G16" s="9">
        <f t="shared" si="2"/>
        <v>5</v>
      </c>
      <c r="H16" s="22">
        <f>G16/G19</f>
        <v>0.0002978317846</v>
      </c>
      <c r="I16" s="9"/>
      <c r="J16" s="9">
        <v>0.0</v>
      </c>
      <c r="K16" s="9">
        <v>0.0</v>
      </c>
      <c r="L16" s="9">
        <v>0.0</v>
      </c>
      <c r="M16" s="9">
        <v>0.0</v>
      </c>
      <c r="N16" s="9">
        <v>0.0</v>
      </c>
      <c r="O16" s="9">
        <v>3.0</v>
      </c>
      <c r="P16" s="9">
        <f t="shared" si="3"/>
        <v>3</v>
      </c>
      <c r="Q16" s="22">
        <f>P16/P19</f>
        <v>0.000901171523</v>
      </c>
      <c r="R16" s="9"/>
      <c r="S16" s="9">
        <f t="shared" ref="S16:V16" si="13">B16+J16</f>
        <v>0</v>
      </c>
      <c r="T16" s="9">
        <f t="shared" si="13"/>
        <v>2</v>
      </c>
      <c r="U16" s="9">
        <f t="shared" si="13"/>
        <v>0</v>
      </c>
      <c r="V16" s="9">
        <f t="shared" si="13"/>
        <v>0</v>
      </c>
      <c r="W16" s="9">
        <f t="shared" si="5"/>
        <v>0</v>
      </c>
      <c r="X16" s="9">
        <f t="shared" si="6"/>
        <v>6</v>
      </c>
      <c r="Y16" s="9">
        <f t="shared" si="7"/>
        <v>8</v>
      </c>
      <c r="Z16" s="22">
        <f>Y16/Y19</f>
        <v>0.0003976736094</v>
      </c>
      <c r="AA16" s="101"/>
    </row>
    <row r="17" ht="12.0" customHeight="1">
      <c r="A17" s="19" t="s">
        <v>66</v>
      </c>
      <c r="B17" s="9">
        <v>0.0</v>
      </c>
      <c r="C17" s="9">
        <v>1.0</v>
      </c>
      <c r="D17" s="9">
        <v>1.0</v>
      </c>
      <c r="E17" s="9">
        <v>0.0</v>
      </c>
      <c r="F17" s="9">
        <v>2.0</v>
      </c>
      <c r="G17" s="9">
        <f t="shared" si="2"/>
        <v>4</v>
      </c>
      <c r="H17" s="22">
        <f>G17/G19</f>
        <v>0.0002382654277</v>
      </c>
      <c r="I17" s="9"/>
      <c r="J17" s="9">
        <v>0.0</v>
      </c>
      <c r="K17" s="9">
        <v>0.0</v>
      </c>
      <c r="L17" s="9">
        <v>0.0</v>
      </c>
      <c r="M17" s="9">
        <v>0.0</v>
      </c>
      <c r="N17" s="9">
        <v>0.0</v>
      </c>
      <c r="O17" s="9">
        <v>1.0</v>
      </c>
      <c r="P17" s="9">
        <f t="shared" si="3"/>
        <v>1</v>
      </c>
      <c r="Q17" s="22">
        <f>P17/P19</f>
        <v>0.0003003905077</v>
      </c>
      <c r="R17" s="9"/>
      <c r="S17" s="9">
        <f t="shared" ref="S17:V17" si="14">B17+J17</f>
        <v>0</v>
      </c>
      <c r="T17" s="9">
        <f t="shared" si="14"/>
        <v>1</v>
      </c>
      <c r="U17" s="9">
        <f t="shared" si="14"/>
        <v>1</v>
      </c>
      <c r="V17" s="9">
        <f t="shared" si="14"/>
        <v>0</v>
      </c>
      <c r="W17" s="9">
        <f t="shared" si="5"/>
        <v>0</v>
      </c>
      <c r="X17" s="9">
        <f t="shared" si="6"/>
        <v>3</v>
      </c>
      <c r="Y17" s="9">
        <f t="shared" si="7"/>
        <v>5</v>
      </c>
      <c r="Z17" s="22">
        <f>Y17/Y19</f>
        <v>0.0002485460059</v>
      </c>
      <c r="AA17" s="101"/>
    </row>
    <row r="18" ht="12.0" customHeight="1">
      <c r="A18" s="1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3"/>
    </row>
    <row r="19" ht="12.0" customHeight="1">
      <c r="A19" s="26" t="s">
        <v>11</v>
      </c>
      <c r="B19" s="27">
        <f t="shared" ref="B19:F19" si="15">SUM(B9:B17)</f>
        <v>8598</v>
      </c>
      <c r="C19" s="27">
        <f t="shared" si="15"/>
        <v>3436</v>
      </c>
      <c r="D19" s="27">
        <f t="shared" si="15"/>
        <v>2319</v>
      </c>
      <c r="E19" s="27">
        <f t="shared" si="15"/>
        <v>646</v>
      </c>
      <c r="F19" s="27">
        <f t="shared" si="15"/>
        <v>1789</v>
      </c>
      <c r="G19" s="27">
        <f>SUM(B19:F19)</f>
        <v>16788</v>
      </c>
      <c r="H19" s="28">
        <f>G19/G19</f>
        <v>1</v>
      </c>
      <c r="I19" s="27"/>
      <c r="J19" s="27">
        <f t="shared" ref="J19:O19" si="16">SUM(J9:J17)</f>
        <v>744</v>
      </c>
      <c r="K19" s="27">
        <f t="shared" si="16"/>
        <v>324</v>
      </c>
      <c r="L19" s="27">
        <f t="shared" si="16"/>
        <v>50</v>
      </c>
      <c r="M19" s="27">
        <f t="shared" si="16"/>
        <v>315</v>
      </c>
      <c r="N19" s="27">
        <f t="shared" si="16"/>
        <v>3</v>
      </c>
      <c r="O19" s="27">
        <f t="shared" si="16"/>
        <v>1893</v>
      </c>
      <c r="P19" s="27">
        <f>SUM(J19:O19)</f>
        <v>3329</v>
      </c>
      <c r="Q19" s="28">
        <f>P19/P19</f>
        <v>1</v>
      </c>
      <c r="R19" s="27"/>
      <c r="S19" s="27">
        <f t="shared" ref="S19:V19" si="17">B19+J19</f>
        <v>9342</v>
      </c>
      <c r="T19" s="27">
        <f t="shared" si="17"/>
        <v>3760</v>
      </c>
      <c r="U19" s="27">
        <f t="shared" si="17"/>
        <v>2369</v>
      </c>
      <c r="V19" s="27">
        <f t="shared" si="17"/>
        <v>961</v>
      </c>
      <c r="W19" s="27">
        <f>N19</f>
        <v>3</v>
      </c>
      <c r="X19" s="27">
        <f>F19+O19</f>
        <v>3682</v>
      </c>
      <c r="Y19" s="27">
        <f>SUM(S19:X19)</f>
        <v>20117</v>
      </c>
      <c r="Z19" s="28">
        <f>Y19/Y19</f>
        <v>1</v>
      </c>
      <c r="AA19" s="3"/>
    </row>
    <row r="20" ht="12.0" customHeight="1">
      <c r="A20" s="26" t="s">
        <v>12</v>
      </c>
      <c r="B20" s="28">
        <f>B19/G19</f>
        <v>0.5121515368</v>
      </c>
      <c r="C20" s="28">
        <f>C19/G19</f>
        <v>0.2046700024</v>
      </c>
      <c r="D20" s="28">
        <f>D19/G19</f>
        <v>0.1381343817</v>
      </c>
      <c r="E20" s="28">
        <f>E19/G19</f>
        <v>0.03847986657</v>
      </c>
      <c r="F20" s="28">
        <f>F19/G19</f>
        <v>0.1065642125</v>
      </c>
      <c r="G20" s="28">
        <f>G19/G19</f>
        <v>1</v>
      </c>
      <c r="H20" s="28"/>
      <c r="I20" s="28"/>
      <c r="J20" s="28">
        <f>J19/P19</f>
        <v>0.2234905377</v>
      </c>
      <c r="K20" s="28">
        <f>K19/P19</f>
        <v>0.09732652448</v>
      </c>
      <c r="L20" s="28">
        <f>L19/P19</f>
        <v>0.01501952538</v>
      </c>
      <c r="M20" s="28">
        <f>M19/P19</f>
        <v>0.09462300991</v>
      </c>
      <c r="N20" s="28">
        <f>N19/P19</f>
        <v>0.000901171523</v>
      </c>
      <c r="O20" s="28">
        <f>O19/P19</f>
        <v>0.568639231</v>
      </c>
      <c r="P20" s="28">
        <f>P19/P19</f>
        <v>1</v>
      </c>
      <c r="Q20" s="28"/>
      <c r="R20" s="28"/>
      <c r="S20" s="28">
        <f>S19/Y19</f>
        <v>0.4643833574</v>
      </c>
      <c r="T20" s="28">
        <f>T19/Y19</f>
        <v>0.1869065964</v>
      </c>
      <c r="U20" s="28">
        <f>U19/Y19</f>
        <v>0.1177610976</v>
      </c>
      <c r="V20" s="28">
        <f>V19/Y19</f>
        <v>0.04777054233</v>
      </c>
      <c r="W20" s="28">
        <f>W19/Y19</f>
        <v>0.0001491276035</v>
      </c>
      <c r="X20" s="28">
        <f>X19/Y19</f>
        <v>0.1830292787</v>
      </c>
      <c r="Y20" s="28">
        <f>Y19/Y19</f>
        <v>1</v>
      </c>
      <c r="Z20" s="28"/>
      <c r="AA20" s="3"/>
    </row>
    <row r="21" ht="12.0" customHeight="1">
      <c r="A21" s="29" t="s">
        <v>21</v>
      </c>
      <c r="B21" s="9">
        <f t="shared" ref="B21:G21" si="18">SUM(B10:B17)</f>
        <v>0</v>
      </c>
      <c r="C21" s="9">
        <f t="shared" si="18"/>
        <v>3422</v>
      </c>
      <c r="D21" s="9">
        <f t="shared" si="18"/>
        <v>2287</v>
      </c>
      <c r="E21" s="9">
        <f t="shared" si="18"/>
        <v>33</v>
      </c>
      <c r="F21" s="9">
        <f t="shared" si="18"/>
        <v>469</v>
      </c>
      <c r="G21" s="9">
        <f t="shared" si="18"/>
        <v>6211</v>
      </c>
      <c r="H21" s="9"/>
      <c r="I21" s="9"/>
      <c r="J21" s="9">
        <f t="shared" ref="J21:P21" si="19">SUM(J10:J17)</f>
        <v>0</v>
      </c>
      <c r="K21" s="9">
        <f t="shared" si="19"/>
        <v>307</v>
      </c>
      <c r="L21" s="9">
        <f t="shared" si="19"/>
        <v>27</v>
      </c>
      <c r="M21" s="9">
        <f t="shared" si="19"/>
        <v>5</v>
      </c>
      <c r="N21" s="9">
        <f t="shared" si="19"/>
        <v>0</v>
      </c>
      <c r="O21" s="9">
        <f t="shared" si="19"/>
        <v>294</v>
      </c>
      <c r="P21" s="9">
        <f t="shared" si="19"/>
        <v>633</v>
      </c>
      <c r="Q21" s="9"/>
      <c r="R21" s="9"/>
      <c r="S21" s="9">
        <f t="shared" ref="S21:Y21" si="20">SUM(S10:S17)</f>
        <v>0</v>
      </c>
      <c r="T21" s="9">
        <f t="shared" si="20"/>
        <v>3729</v>
      </c>
      <c r="U21" s="9">
        <f t="shared" si="20"/>
        <v>2314</v>
      </c>
      <c r="V21" s="9">
        <f t="shared" si="20"/>
        <v>38</v>
      </c>
      <c r="W21" s="9">
        <f t="shared" si="20"/>
        <v>0</v>
      </c>
      <c r="X21" s="9">
        <f t="shared" si="20"/>
        <v>763</v>
      </c>
      <c r="Y21" s="9">
        <f t="shared" si="20"/>
        <v>6844</v>
      </c>
      <c r="Z21" s="9"/>
      <c r="AA21" s="3"/>
    </row>
    <row r="22" ht="12.0" customHeight="1">
      <c r="A22" s="29" t="s">
        <v>22</v>
      </c>
      <c r="B22" s="22">
        <f t="shared" ref="B22:G22" si="21">B21/B19</f>
        <v>0</v>
      </c>
      <c r="C22" s="22">
        <f t="shared" si="21"/>
        <v>0.9959254948</v>
      </c>
      <c r="D22" s="22">
        <f t="shared" si="21"/>
        <v>0.9862009487</v>
      </c>
      <c r="E22" s="22">
        <f t="shared" si="21"/>
        <v>0.05108359133</v>
      </c>
      <c r="F22" s="22">
        <f t="shared" si="21"/>
        <v>0.26215763</v>
      </c>
      <c r="G22" s="22">
        <f t="shared" si="21"/>
        <v>0.3699666428</v>
      </c>
      <c r="H22" s="22"/>
      <c r="I22" s="22"/>
      <c r="J22" s="22">
        <f t="shared" ref="J22:P22" si="22">J21/J19</f>
        <v>0</v>
      </c>
      <c r="K22" s="22">
        <f t="shared" si="22"/>
        <v>0.9475308642</v>
      </c>
      <c r="L22" s="22">
        <f t="shared" si="22"/>
        <v>0.54</v>
      </c>
      <c r="M22" s="22">
        <f t="shared" si="22"/>
        <v>0.01587301587</v>
      </c>
      <c r="N22" s="22">
        <f t="shared" si="22"/>
        <v>0</v>
      </c>
      <c r="O22" s="22">
        <f t="shared" si="22"/>
        <v>0.1553090333</v>
      </c>
      <c r="P22" s="22">
        <f t="shared" si="22"/>
        <v>0.1901471913</v>
      </c>
      <c r="Q22" s="22"/>
      <c r="R22" s="22"/>
      <c r="S22" s="22">
        <f t="shared" ref="S22:Y22" si="23">S21/S19</f>
        <v>0</v>
      </c>
      <c r="T22" s="22">
        <f t="shared" si="23"/>
        <v>0.9917553191</v>
      </c>
      <c r="U22" s="22">
        <f t="shared" si="23"/>
        <v>0.9767834529</v>
      </c>
      <c r="V22" s="22">
        <f t="shared" si="23"/>
        <v>0.0395421436</v>
      </c>
      <c r="W22" s="22">
        <f t="shared" si="23"/>
        <v>0</v>
      </c>
      <c r="X22" s="22">
        <f t="shared" si="23"/>
        <v>0.2072243346</v>
      </c>
      <c r="Y22" s="22">
        <f t="shared" si="23"/>
        <v>0.3402097728</v>
      </c>
      <c r="Z22" s="22"/>
      <c r="AA22" s="3"/>
    </row>
    <row r="23" ht="12.0" customHeight="1">
      <c r="A23" s="31" t="s">
        <v>24</v>
      </c>
      <c r="B23" s="32">
        <f>B21/G21</f>
        <v>0</v>
      </c>
      <c r="C23" s="32">
        <f>C21/G21</f>
        <v>0.5509579778</v>
      </c>
      <c r="D23" s="32">
        <f>D21/G21</f>
        <v>0.3682176783</v>
      </c>
      <c r="E23" s="32">
        <f>E21/G21</f>
        <v>0.005313154081</v>
      </c>
      <c r="F23" s="32">
        <f>F21/G21</f>
        <v>0.07551118982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0.4849921011</v>
      </c>
      <c r="L23" s="32">
        <f>L21/P21</f>
        <v>0.04265402844</v>
      </c>
      <c r="M23" s="32">
        <f>M21/P21</f>
        <v>0.007898894155</v>
      </c>
      <c r="N23" s="32">
        <f>N21/P21</f>
        <v>0</v>
      </c>
      <c r="O23" s="32">
        <f>O21/P21</f>
        <v>0.4644549763</v>
      </c>
      <c r="P23" s="32">
        <f>P21/P21</f>
        <v>1</v>
      </c>
      <c r="Q23" s="30"/>
      <c r="R23" s="32"/>
      <c r="S23" s="32">
        <f>S21/Y21</f>
        <v>0</v>
      </c>
      <c r="T23" s="32">
        <f>T21/Y21</f>
        <v>0.5448568089</v>
      </c>
      <c r="U23" s="32">
        <f>U21/Y21</f>
        <v>0.3381063705</v>
      </c>
      <c r="V23" s="32">
        <f>V21/Y21</f>
        <v>0.005552308591</v>
      </c>
      <c r="W23" s="32">
        <f>W21/Y21</f>
        <v>0</v>
      </c>
      <c r="X23" s="32">
        <f>X21/Y21</f>
        <v>0.111484512</v>
      </c>
      <c r="Y23" s="32">
        <f>Y21/Y21</f>
        <v>1</v>
      </c>
      <c r="Z23" s="32"/>
      <c r="AA23" s="3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4"/>
      <c r="R24" s="9"/>
      <c r="S24" s="4"/>
      <c r="T24" s="3"/>
      <c r="U24" s="3"/>
      <c r="V24" s="3"/>
      <c r="W24" s="3"/>
      <c r="X24" s="3"/>
      <c r="Y24" s="3"/>
      <c r="Z24" s="3"/>
      <c r="AA24" s="3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  <c r="T25" s="3"/>
      <c r="U25" s="3"/>
      <c r="V25" s="3"/>
      <c r="W25" s="3"/>
      <c r="X25" s="3"/>
      <c r="Y25" s="3"/>
      <c r="Z25" s="3"/>
      <c r="AA25" s="3"/>
    </row>
    <row r="26" ht="12.0" customHeight="1">
      <c r="A26" s="2" t="s">
        <v>156</v>
      </c>
      <c r="B26" s="57"/>
      <c r="C26" s="57"/>
      <c r="D26" s="57"/>
      <c r="E26" s="57"/>
      <c r="F26" s="57"/>
      <c r="G26" s="57"/>
      <c r="H26" s="3"/>
      <c r="I26" s="3"/>
      <c r="J26" s="3"/>
      <c r="K26" s="57"/>
      <c r="L26" s="57"/>
      <c r="M26" s="57"/>
      <c r="N26" s="57"/>
      <c r="O26" s="57"/>
      <c r="P26" s="57"/>
      <c r="Q26" s="37"/>
      <c r="R26" s="37"/>
      <c r="S26" s="4"/>
      <c r="T26" s="3"/>
      <c r="U26" s="3"/>
      <c r="V26" s="3"/>
      <c r="W26" s="3"/>
      <c r="X26" s="3"/>
      <c r="Y26" s="3"/>
      <c r="Z26" s="3"/>
      <c r="AA26" s="3"/>
    </row>
    <row r="27" ht="12.0" customHeight="1">
      <c r="A27" s="2" t="s">
        <v>183</v>
      </c>
      <c r="B27" s="37"/>
      <c r="C27" s="37"/>
      <c r="D27" s="37"/>
      <c r="E27" s="37"/>
      <c r="F27" s="37"/>
      <c r="G27" s="37"/>
      <c r="H27" s="3"/>
      <c r="I27" s="3"/>
      <c r="J27" s="3"/>
      <c r="K27" s="37"/>
      <c r="L27" s="3"/>
      <c r="M27" s="3"/>
      <c r="N27" s="102"/>
      <c r="O27" s="37"/>
      <c r="P27" s="37"/>
      <c r="Q27" s="37"/>
      <c r="R27" s="37"/>
      <c r="S27" s="4"/>
      <c r="T27" s="89"/>
      <c r="U27" s="4"/>
      <c r="V27" s="3"/>
      <c r="W27" s="3"/>
      <c r="X27" s="3"/>
      <c r="Y27" s="3"/>
      <c r="Z27" s="3"/>
      <c r="AA27" s="3"/>
    </row>
    <row r="28" ht="12.0" customHeight="1">
      <c r="A28" s="1" t="s">
        <v>182</v>
      </c>
      <c r="B28" s="90"/>
      <c r="C28" s="91"/>
      <c r="D28" s="92"/>
      <c r="E28" s="92"/>
      <c r="F28" s="92"/>
      <c r="G28" s="92"/>
      <c r="H28" s="3"/>
      <c r="I28" s="3"/>
      <c r="J28" s="3"/>
      <c r="K28" s="92"/>
      <c r="L28" s="92"/>
      <c r="M28" s="3"/>
      <c r="N28" s="103"/>
      <c r="O28" s="92"/>
      <c r="P28" s="103"/>
      <c r="Q28" s="1"/>
      <c r="R28" s="1"/>
      <c r="S28" s="4"/>
      <c r="T28" s="89"/>
      <c r="U28" s="4"/>
      <c r="V28" s="3"/>
      <c r="W28" s="3"/>
      <c r="X28" s="3"/>
      <c r="Y28" s="3"/>
      <c r="Z28" s="3"/>
      <c r="AA28" s="3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04"/>
      <c r="Q29" s="1"/>
      <c r="R29" s="1"/>
      <c r="S29" s="4"/>
      <c r="T29" s="4"/>
      <c r="U29" s="3"/>
      <c r="V29" s="3"/>
      <c r="W29" s="3"/>
      <c r="X29" s="3"/>
      <c r="Y29" s="3"/>
      <c r="Z29" s="3"/>
      <c r="AA29" s="3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9"/>
      <c r="R30" s="7"/>
      <c r="S30" s="4"/>
      <c r="T30" s="40"/>
      <c r="U30" s="22"/>
      <c r="V30" s="3"/>
      <c r="W30" s="3"/>
      <c r="X30" s="3"/>
      <c r="Y30" s="3"/>
      <c r="Z30" s="3"/>
      <c r="AA30" s="3"/>
    </row>
    <row r="31" ht="12.0" customHeight="1">
      <c r="A31" s="9"/>
      <c r="B31" s="10" t="s">
        <v>144</v>
      </c>
      <c r="C31" s="11"/>
      <c r="D31" s="11"/>
      <c r="E31" s="11"/>
      <c r="F31" s="11"/>
      <c r="G31" s="11"/>
      <c r="H31" s="12"/>
      <c r="I31" s="9"/>
      <c r="J31" s="10" t="s">
        <v>145</v>
      </c>
      <c r="K31" s="11"/>
      <c r="L31" s="11"/>
      <c r="M31" s="11"/>
      <c r="N31" s="11"/>
      <c r="O31" s="11"/>
      <c r="P31" s="11"/>
      <c r="Q31" s="83"/>
      <c r="R31" s="9"/>
      <c r="S31" s="10" t="s">
        <v>146</v>
      </c>
      <c r="T31" s="11"/>
      <c r="U31" s="11"/>
      <c r="V31" s="11"/>
      <c r="W31" s="11"/>
      <c r="X31" s="11"/>
      <c r="Y31" s="11"/>
      <c r="Z31" s="14"/>
      <c r="AA31" s="3"/>
    </row>
    <row r="32" ht="24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  <c r="AA32" s="3"/>
    </row>
    <row r="33" ht="12.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  <c r="AA33" s="3"/>
    </row>
    <row r="34" ht="12.0" customHeight="1">
      <c r="A34" s="19" t="s">
        <v>62</v>
      </c>
      <c r="B34" s="9">
        <v>2524205.0</v>
      </c>
      <c r="C34" s="9">
        <v>2025.0</v>
      </c>
      <c r="D34" s="9">
        <v>5705.0</v>
      </c>
      <c r="E34" s="9">
        <v>171475.0</v>
      </c>
      <c r="F34" s="9">
        <v>432850.0</v>
      </c>
      <c r="G34" s="9">
        <f t="shared" ref="G34:G42" si="25">SUM(B34:F34)</f>
        <v>3136260</v>
      </c>
      <c r="H34" s="22">
        <f>G34/G44</f>
        <v>0.7100896369</v>
      </c>
      <c r="I34" s="42"/>
      <c r="J34" s="9">
        <v>681280.0</v>
      </c>
      <c r="K34" s="9">
        <v>17695.0</v>
      </c>
      <c r="L34" s="9">
        <v>25485.0</v>
      </c>
      <c r="M34" s="9">
        <v>289015.0</v>
      </c>
      <c r="N34" s="9">
        <v>3750.0</v>
      </c>
      <c r="O34" s="9">
        <v>1580190.0</v>
      </c>
      <c r="P34" s="9">
        <f t="shared" ref="P34:P42" si="26">SUM(J34:O34)</f>
        <v>2597415</v>
      </c>
      <c r="Q34" s="22">
        <f>P34/P44</f>
        <v>0.8164467139</v>
      </c>
      <c r="R34" s="42"/>
      <c r="S34" s="9">
        <f t="shared" ref="S34:V34" si="24">B34+J34</f>
        <v>3205485</v>
      </c>
      <c r="T34" s="9">
        <f t="shared" si="24"/>
        <v>19720</v>
      </c>
      <c r="U34" s="9">
        <f t="shared" si="24"/>
        <v>31190</v>
      </c>
      <c r="V34" s="9">
        <f t="shared" si="24"/>
        <v>460490</v>
      </c>
      <c r="W34" s="9">
        <f t="shared" ref="W34:W42" si="28">N34</f>
        <v>3750</v>
      </c>
      <c r="X34" s="9">
        <f t="shared" ref="X34:X42" si="29">F34+O34</f>
        <v>2013040</v>
      </c>
      <c r="Y34" s="9">
        <f t="shared" ref="Y34:Y42" si="30">SUM(S34:X34)</f>
        <v>5733675</v>
      </c>
      <c r="Z34" s="22">
        <f>Y34/Y44</f>
        <v>0.7546220589</v>
      </c>
      <c r="AA34" s="3"/>
    </row>
    <row r="35" ht="12.0" customHeight="1">
      <c r="A35" s="19" t="s">
        <v>16</v>
      </c>
      <c r="B35" s="9">
        <v>0.0</v>
      </c>
      <c r="C35" s="9">
        <v>361945.0</v>
      </c>
      <c r="D35" s="9">
        <v>385735.0</v>
      </c>
      <c r="E35" s="9">
        <v>7155.0</v>
      </c>
      <c r="F35" s="9">
        <v>66265.0</v>
      </c>
      <c r="G35" s="9">
        <f t="shared" si="25"/>
        <v>821100</v>
      </c>
      <c r="H35" s="22">
        <f>G35/G44</f>
        <v>0.18590761</v>
      </c>
      <c r="I35" s="42"/>
      <c r="J35" s="9">
        <v>0.0</v>
      </c>
      <c r="K35" s="9">
        <v>45365.0</v>
      </c>
      <c r="L35" s="9">
        <v>20645.0</v>
      </c>
      <c r="M35" s="9">
        <v>3860.0</v>
      </c>
      <c r="N35" s="9">
        <v>0.0</v>
      </c>
      <c r="O35" s="9">
        <v>118130.0</v>
      </c>
      <c r="P35" s="9">
        <f t="shared" si="26"/>
        <v>188000</v>
      </c>
      <c r="Q35" s="22">
        <f>P35/P44</f>
        <v>0.05909413098</v>
      </c>
      <c r="R35" s="42"/>
      <c r="S35" s="9">
        <f t="shared" ref="S35:V35" si="27">B35+J35</f>
        <v>0</v>
      </c>
      <c r="T35" s="9">
        <f t="shared" si="27"/>
        <v>407310</v>
      </c>
      <c r="U35" s="9">
        <f t="shared" si="27"/>
        <v>406380</v>
      </c>
      <c r="V35" s="9">
        <f t="shared" si="27"/>
        <v>11015</v>
      </c>
      <c r="W35" s="9">
        <f t="shared" si="28"/>
        <v>0</v>
      </c>
      <c r="X35" s="9">
        <f t="shared" si="29"/>
        <v>184395</v>
      </c>
      <c r="Y35" s="9">
        <f t="shared" si="30"/>
        <v>1009100</v>
      </c>
      <c r="Z35" s="22">
        <f>Y35/Y44</f>
        <v>0.1328099552</v>
      </c>
      <c r="AA35" s="3"/>
    </row>
    <row r="36" ht="12.0" customHeight="1">
      <c r="A36" s="19" t="s">
        <v>17</v>
      </c>
      <c r="B36" s="9">
        <v>0.0</v>
      </c>
      <c r="C36" s="9">
        <v>385990.0</v>
      </c>
      <c r="D36" s="9">
        <v>0.0</v>
      </c>
      <c r="E36" s="9">
        <v>0.0</v>
      </c>
      <c r="F36" s="9">
        <v>36360.0</v>
      </c>
      <c r="G36" s="9">
        <f t="shared" si="25"/>
        <v>422350</v>
      </c>
      <c r="H36" s="22">
        <f>G36/G44</f>
        <v>0.09562547688</v>
      </c>
      <c r="I36" s="42"/>
      <c r="J36" s="9">
        <v>0.0</v>
      </c>
      <c r="K36" s="9">
        <v>208875.0</v>
      </c>
      <c r="L36" s="9">
        <v>0.0</v>
      </c>
      <c r="M36" s="9">
        <v>0.0</v>
      </c>
      <c r="N36" s="9">
        <v>0.0</v>
      </c>
      <c r="O36" s="9">
        <v>100560.0</v>
      </c>
      <c r="P36" s="9">
        <f t="shared" si="26"/>
        <v>309435</v>
      </c>
      <c r="Q36" s="22">
        <f>P36/P44</f>
        <v>0.09726485329</v>
      </c>
      <c r="R36" s="42"/>
      <c r="S36" s="9">
        <f t="shared" ref="S36:V36" si="31">B36+J36</f>
        <v>0</v>
      </c>
      <c r="T36" s="9">
        <f t="shared" si="31"/>
        <v>594865</v>
      </c>
      <c r="U36" s="9">
        <f t="shared" si="31"/>
        <v>0</v>
      </c>
      <c r="V36" s="9">
        <f t="shared" si="31"/>
        <v>0</v>
      </c>
      <c r="W36" s="9">
        <f t="shared" si="28"/>
        <v>0</v>
      </c>
      <c r="X36" s="9">
        <f t="shared" si="29"/>
        <v>136920</v>
      </c>
      <c r="Y36" s="9">
        <f t="shared" si="30"/>
        <v>731785</v>
      </c>
      <c r="Z36" s="22">
        <f>Y36/Y44</f>
        <v>0.09631189479</v>
      </c>
      <c r="AA36" s="3"/>
    </row>
    <row r="37" ht="12.0" customHeight="1">
      <c r="A37" s="19" t="s">
        <v>18</v>
      </c>
      <c r="B37" s="9">
        <v>0.0</v>
      </c>
      <c r="C37" s="9">
        <v>415.0</v>
      </c>
      <c r="D37" s="9">
        <v>3740.0</v>
      </c>
      <c r="E37" s="9">
        <v>0.0</v>
      </c>
      <c r="F37" s="9">
        <v>460.0</v>
      </c>
      <c r="G37" s="9">
        <f t="shared" si="25"/>
        <v>4615</v>
      </c>
      <c r="H37" s="22">
        <f>G37/G44</f>
        <v>0.001044895409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f t="shared" si="26"/>
        <v>0</v>
      </c>
      <c r="Q37" s="22">
        <f>P37/P44</f>
        <v>0</v>
      </c>
      <c r="R37" s="42"/>
      <c r="S37" s="9">
        <f t="shared" ref="S37:V37" si="32">B37+J37</f>
        <v>0</v>
      </c>
      <c r="T37" s="9">
        <f t="shared" si="32"/>
        <v>415</v>
      </c>
      <c r="U37" s="9">
        <f t="shared" si="32"/>
        <v>3740</v>
      </c>
      <c r="V37" s="9">
        <f t="shared" si="32"/>
        <v>0</v>
      </c>
      <c r="W37" s="9">
        <f t="shared" si="28"/>
        <v>0</v>
      </c>
      <c r="X37" s="9">
        <f t="shared" si="29"/>
        <v>460</v>
      </c>
      <c r="Y37" s="9">
        <f t="shared" si="30"/>
        <v>4615</v>
      </c>
      <c r="Z37" s="22">
        <f>Y37/Y44</f>
        <v>0.0006073906878</v>
      </c>
      <c r="AA37" s="3"/>
    </row>
    <row r="38" ht="12.0" customHeight="1">
      <c r="A38" s="19" t="s">
        <v>155</v>
      </c>
      <c r="B38" s="9">
        <v>0.0</v>
      </c>
      <c r="C38" s="9">
        <v>8945.0</v>
      </c>
      <c r="D38" s="9">
        <v>5660.0</v>
      </c>
      <c r="E38" s="9">
        <v>190.0</v>
      </c>
      <c r="F38" s="9">
        <v>2155.0</v>
      </c>
      <c r="G38" s="9">
        <f t="shared" si="25"/>
        <v>16950</v>
      </c>
      <c r="H38" s="22">
        <f>G38/G44</f>
        <v>0.003837698196</v>
      </c>
      <c r="I38" s="42"/>
      <c r="J38" s="9">
        <v>0.0</v>
      </c>
      <c r="K38" s="9">
        <v>8410.0</v>
      </c>
      <c r="L38" s="9">
        <v>685.0</v>
      </c>
      <c r="M38" s="9">
        <v>0.0</v>
      </c>
      <c r="N38" s="9">
        <v>0.0</v>
      </c>
      <c r="O38" s="9">
        <v>63235.0</v>
      </c>
      <c r="P38" s="9">
        <f t="shared" si="26"/>
        <v>72330</v>
      </c>
      <c r="Q38" s="22">
        <f>P38/P44</f>
        <v>0.0227355239</v>
      </c>
      <c r="R38" s="42"/>
      <c r="S38" s="9">
        <f t="shared" ref="S38:V38" si="33">B38+J38</f>
        <v>0</v>
      </c>
      <c r="T38" s="9">
        <f t="shared" si="33"/>
        <v>17355</v>
      </c>
      <c r="U38" s="9">
        <f t="shared" si="33"/>
        <v>6345</v>
      </c>
      <c r="V38" s="9">
        <f t="shared" si="33"/>
        <v>190</v>
      </c>
      <c r="W38" s="9">
        <f t="shared" si="28"/>
        <v>0</v>
      </c>
      <c r="X38" s="9">
        <f t="shared" si="29"/>
        <v>65390</v>
      </c>
      <c r="Y38" s="9">
        <f t="shared" si="30"/>
        <v>89280</v>
      </c>
      <c r="Z38" s="22">
        <f>Y38/Y44</f>
        <v>0.01175034466</v>
      </c>
      <c r="AA38" s="3"/>
    </row>
    <row r="39" ht="12.0" customHeight="1">
      <c r="A39" s="19" t="s">
        <v>19</v>
      </c>
      <c r="B39" s="9">
        <v>0.0</v>
      </c>
      <c r="C39" s="9">
        <v>8400.0</v>
      </c>
      <c r="D39" s="9">
        <v>0.0</v>
      </c>
      <c r="E39" s="9">
        <v>0.0</v>
      </c>
      <c r="F39" s="9">
        <v>2170.0</v>
      </c>
      <c r="G39" s="9">
        <f t="shared" si="25"/>
        <v>10570</v>
      </c>
      <c r="H39" s="22">
        <f>G39/G44</f>
        <v>0.002393184067</v>
      </c>
      <c r="I39" s="42"/>
      <c r="J39" s="9">
        <v>0.0</v>
      </c>
      <c r="K39" s="9">
        <v>4900.0</v>
      </c>
      <c r="L39" s="9">
        <v>0.0</v>
      </c>
      <c r="M39" s="9">
        <v>0.0</v>
      </c>
      <c r="N39" s="9">
        <v>0.0</v>
      </c>
      <c r="O39" s="9">
        <v>3010.0</v>
      </c>
      <c r="P39" s="9">
        <f t="shared" si="26"/>
        <v>7910</v>
      </c>
      <c r="Q39" s="22">
        <f>P39/P44</f>
        <v>0.002486354128</v>
      </c>
      <c r="R39" s="42"/>
      <c r="S39" s="9">
        <f t="shared" ref="S39:V39" si="34">B39+J39</f>
        <v>0</v>
      </c>
      <c r="T39" s="9">
        <f t="shared" si="34"/>
        <v>13300</v>
      </c>
      <c r="U39" s="9">
        <f t="shared" si="34"/>
        <v>0</v>
      </c>
      <c r="V39" s="9">
        <f t="shared" si="34"/>
        <v>0</v>
      </c>
      <c r="W39" s="9">
        <f t="shared" si="28"/>
        <v>0</v>
      </c>
      <c r="X39" s="9">
        <f t="shared" si="29"/>
        <v>5180</v>
      </c>
      <c r="Y39" s="9">
        <f t="shared" si="30"/>
        <v>18480</v>
      </c>
      <c r="Z39" s="22">
        <f>Y39/Y44</f>
        <v>0.002432194997</v>
      </c>
      <c r="AA39" s="3"/>
    </row>
    <row r="40" ht="12.0" customHeight="1">
      <c r="A40" s="19" t="s">
        <v>64</v>
      </c>
      <c r="B40" s="9">
        <v>0.0</v>
      </c>
      <c r="C40" s="9">
        <v>2270.0</v>
      </c>
      <c r="D40" s="9">
        <v>0.0</v>
      </c>
      <c r="E40" s="9">
        <v>0.0</v>
      </c>
      <c r="F40" s="9">
        <v>505.0</v>
      </c>
      <c r="G40" s="9">
        <f t="shared" si="25"/>
        <v>2775</v>
      </c>
      <c r="H40" s="22">
        <f>G40/G44</f>
        <v>0.0006282957224</v>
      </c>
      <c r="I40" s="42"/>
      <c r="J40" s="9">
        <v>0.0</v>
      </c>
      <c r="K40" s="9">
        <v>3035.0</v>
      </c>
      <c r="L40" s="9">
        <v>0.0</v>
      </c>
      <c r="M40" s="9">
        <v>0.0</v>
      </c>
      <c r="N40" s="9">
        <v>0.0</v>
      </c>
      <c r="O40" s="9">
        <v>1235.0</v>
      </c>
      <c r="P40" s="9">
        <f t="shared" si="26"/>
        <v>4270</v>
      </c>
      <c r="Q40" s="22">
        <f>P40/P44</f>
        <v>0.001342191166</v>
      </c>
      <c r="R40" s="42"/>
      <c r="S40" s="9">
        <f t="shared" ref="S40:V40" si="35">B40+J40</f>
        <v>0</v>
      </c>
      <c r="T40" s="9">
        <f t="shared" si="35"/>
        <v>5305</v>
      </c>
      <c r="U40" s="9">
        <f t="shared" si="35"/>
        <v>0</v>
      </c>
      <c r="V40" s="9">
        <f t="shared" si="35"/>
        <v>0</v>
      </c>
      <c r="W40" s="9">
        <f t="shared" si="28"/>
        <v>0</v>
      </c>
      <c r="X40" s="9">
        <f t="shared" si="29"/>
        <v>1740</v>
      </c>
      <c r="Y40" s="9">
        <f t="shared" si="30"/>
        <v>7045</v>
      </c>
      <c r="Z40" s="22">
        <f>Y40/Y44</f>
        <v>0.0009272085364</v>
      </c>
      <c r="AA40" s="3"/>
    </row>
    <row r="41" ht="12.0" customHeight="1">
      <c r="A41" s="19" t="s">
        <v>65</v>
      </c>
      <c r="B41" s="9">
        <v>0.0</v>
      </c>
      <c r="C41" s="9">
        <v>820.0</v>
      </c>
      <c r="D41" s="9">
        <v>0.0</v>
      </c>
      <c r="E41" s="9">
        <v>0.0</v>
      </c>
      <c r="F41" s="9">
        <v>505.0</v>
      </c>
      <c r="G41" s="9">
        <f t="shared" si="25"/>
        <v>1325</v>
      </c>
      <c r="H41" s="22">
        <f>G41/G44</f>
        <v>0.0002999970566</v>
      </c>
      <c r="I41" s="42"/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>
        <v>1720.0</v>
      </c>
      <c r="P41" s="9">
        <f t="shared" si="26"/>
        <v>1720</v>
      </c>
      <c r="Q41" s="22">
        <f>P41/P44</f>
        <v>0.0005406484324</v>
      </c>
      <c r="R41" s="42"/>
      <c r="S41" s="9">
        <f t="shared" ref="S41:V41" si="36">B41+J41</f>
        <v>0</v>
      </c>
      <c r="T41" s="9">
        <f t="shared" si="36"/>
        <v>820</v>
      </c>
      <c r="U41" s="9">
        <f t="shared" si="36"/>
        <v>0</v>
      </c>
      <c r="V41" s="9">
        <f t="shared" si="36"/>
        <v>0</v>
      </c>
      <c r="W41" s="9">
        <f t="shared" si="28"/>
        <v>0</v>
      </c>
      <c r="X41" s="9">
        <f t="shared" si="29"/>
        <v>2225</v>
      </c>
      <c r="Y41" s="9">
        <f t="shared" si="30"/>
        <v>3045</v>
      </c>
      <c r="Z41" s="22">
        <f>Y41/Y44</f>
        <v>0.0004007594029</v>
      </c>
      <c r="AA41" s="3"/>
    </row>
    <row r="42" ht="12.0" customHeight="1">
      <c r="A42" s="19" t="s">
        <v>66</v>
      </c>
      <c r="B42" s="9">
        <v>0.0</v>
      </c>
      <c r="C42" s="9">
        <v>245.0</v>
      </c>
      <c r="D42" s="9">
        <v>105.0</v>
      </c>
      <c r="E42" s="9">
        <v>0.0</v>
      </c>
      <c r="F42" s="9">
        <v>415.0</v>
      </c>
      <c r="G42" s="9">
        <f t="shared" si="25"/>
        <v>765</v>
      </c>
      <c r="H42" s="22">
        <f>G42/G44</f>
        <v>0.0001732058478</v>
      </c>
      <c r="I42" s="42"/>
      <c r="J42" s="9">
        <v>0.0</v>
      </c>
      <c r="K42" s="9">
        <v>0.0</v>
      </c>
      <c r="L42" s="9">
        <v>0.0</v>
      </c>
      <c r="M42" s="9">
        <v>0.0</v>
      </c>
      <c r="N42" s="9">
        <v>0.0</v>
      </c>
      <c r="O42" s="9">
        <v>285.0</v>
      </c>
      <c r="P42" s="9">
        <f t="shared" si="26"/>
        <v>285</v>
      </c>
      <c r="Q42" s="22">
        <f>P42/P44</f>
        <v>0.00008958418792</v>
      </c>
      <c r="R42" s="42"/>
      <c r="S42" s="9">
        <f t="shared" ref="S42:V42" si="37">B42+J42</f>
        <v>0</v>
      </c>
      <c r="T42" s="9">
        <f t="shared" si="37"/>
        <v>245</v>
      </c>
      <c r="U42" s="9">
        <f t="shared" si="37"/>
        <v>105</v>
      </c>
      <c r="V42" s="9">
        <f t="shared" si="37"/>
        <v>0</v>
      </c>
      <c r="W42" s="9">
        <f t="shared" si="28"/>
        <v>0</v>
      </c>
      <c r="X42" s="9">
        <f t="shared" si="29"/>
        <v>700</v>
      </c>
      <c r="Y42" s="9">
        <f t="shared" si="30"/>
        <v>1050</v>
      </c>
      <c r="Z42" s="22">
        <f>Y42/Y44</f>
        <v>0.0001381928975</v>
      </c>
      <c r="AA42" s="3"/>
    </row>
    <row r="43" ht="12.0" customHeight="1">
      <c r="A43" s="19"/>
      <c r="B43" s="9"/>
      <c r="C43" s="9"/>
      <c r="D43" s="9"/>
      <c r="E43" s="9"/>
      <c r="F43" s="9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  <c r="AA43" s="3"/>
    </row>
    <row r="44" ht="12.0" customHeight="1">
      <c r="A44" s="26" t="s">
        <v>11</v>
      </c>
      <c r="B44" s="27">
        <f t="shared" ref="B44:G44" si="38">SUM(B34:B42)</f>
        <v>2524205</v>
      </c>
      <c r="C44" s="27">
        <f t="shared" si="38"/>
        <v>771055</v>
      </c>
      <c r="D44" s="27">
        <f t="shared" si="38"/>
        <v>400945</v>
      </c>
      <c r="E44" s="27">
        <f t="shared" si="38"/>
        <v>178820</v>
      </c>
      <c r="F44" s="27">
        <f t="shared" si="38"/>
        <v>541685</v>
      </c>
      <c r="G44" s="27">
        <f t="shared" si="38"/>
        <v>4416710</v>
      </c>
      <c r="H44" s="28">
        <f>G44/G44</f>
        <v>1</v>
      </c>
      <c r="I44" s="27"/>
      <c r="J44" s="27">
        <f t="shared" ref="J44:P44" si="39">SUM(J34:J42)</f>
        <v>681280</v>
      </c>
      <c r="K44" s="27">
        <f t="shared" si="39"/>
        <v>288280</v>
      </c>
      <c r="L44" s="27">
        <f t="shared" si="39"/>
        <v>46815</v>
      </c>
      <c r="M44" s="27">
        <f t="shared" si="39"/>
        <v>292875</v>
      </c>
      <c r="N44" s="27">
        <f t="shared" si="39"/>
        <v>3750</v>
      </c>
      <c r="O44" s="27">
        <f t="shared" si="39"/>
        <v>1868365</v>
      </c>
      <c r="P44" s="27">
        <f t="shared" si="39"/>
        <v>3181365</v>
      </c>
      <c r="Q44" s="28">
        <f>P44/P44</f>
        <v>1</v>
      </c>
      <c r="R44" s="27"/>
      <c r="S44" s="27">
        <f t="shared" ref="S44:V44" si="40">B44+J44</f>
        <v>3205485</v>
      </c>
      <c r="T44" s="27">
        <f t="shared" si="40"/>
        <v>1059335</v>
      </c>
      <c r="U44" s="27">
        <f t="shared" si="40"/>
        <v>447760</v>
      </c>
      <c r="V44" s="27">
        <f t="shared" si="40"/>
        <v>471695</v>
      </c>
      <c r="W44" s="27">
        <f>N44</f>
        <v>3750</v>
      </c>
      <c r="X44" s="27">
        <f>F44+O44</f>
        <v>2410050</v>
      </c>
      <c r="Y44" s="27">
        <f>SUM(S44:X44)</f>
        <v>7598075</v>
      </c>
      <c r="Z44" s="28">
        <f>Y44/Y44</f>
        <v>1</v>
      </c>
      <c r="AA44" s="3"/>
    </row>
    <row r="45" ht="12.0" customHeight="1">
      <c r="A45" s="26" t="s">
        <v>12</v>
      </c>
      <c r="B45" s="28">
        <f>B44/G44</f>
        <v>0.5715125059</v>
      </c>
      <c r="C45" s="28">
        <f>C44/G44</f>
        <v>0.1745767777</v>
      </c>
      <c r="D45" s="28">
        <f>D44/G44</f>
        <v>0.09077910934</v>
      </c>
      <c r="E45" s="28">
        <f>E44/G44</f>
        <v>0.04048714994</v>
      </c>
      <c r="F45" s="28">
        <f>F44/G44</f>
        <v>0.1226444571</v>
      </c>
      <c r="G45" s="28">
        <f>G44/G44</f>
        <v>1</v>
      </c>
      <c r="H45" s="28"/>
      <c r="I45" s="28"/>
      <c r="J45" s="28">
        <f>J44/P44</f>
        <v>0.2141470721</v>
      </c>
      <c r="K45" s="28">
        <f>K44/P44</f>
        <v>0.09061519191</v>
      </c>
      <c r="L45" s="28">
        <f>L44/P44</f>
        <v>0.01471538161</v>
      </c>
      <c r="M45" s="28">
        <f>M44/P44</f>
        <v>0.09205954048</v>
      </c>
      <c r="N45" s="28">
        <f>N44/P44</f>
        <v>0.001178739315</v>
      </c>
      <c r="O45" s="28">
        <f>O44/P44</f>
        <v>0.5872840746</v>
      </c>
      <c r="P45" s="28">
        <f>P44/P44</f>
        <v>1</v>
      </c>
      <c r="Q45" s="28"/>
      <c r="R45" s="28"/>
      <c r="S45" s="28">
        <f>S44/Y44</f>
        <v>0.4218812002</v>
      </c>
      <c r="T45" s="28">
        <f>T44/Y44</f>
        <v>0.1394214982</v>
      </c>
      <c r="U45" s="28">
        <f>U44/Y44</f>
        <v>0.058930716</v>
      </c>
      <c r="V45" s="28">
        <f>V44/Y44</f>
        <v>0.06208085601</v>
      </c>
      <c r="W45" s="28">
        <f>W44/Y44</f>
        <v>0.0004935460627</v>
      </c>
      <c r="X45" s="28">
        <f>X44/Y44</f>
        <v>0.3171921835</v>
      </c>
      <c r="Y45" s="28">
        <f>Y44/Y44</f>
        <v>1</v>
      </c>
      <c r="Z45" s="28"/>
      <c r="AA45" s="3"/>
    </row>
    <row r="46" ht="12.0" customHeight="1">
      <c r="A46" s="29" t="s">
        <v>21</v>
      </c>
      <c r="B46" s="9">
        <f t="shared" ref="B46:G46" si="41">SUM(B35:B42)</f>
        <v>0</v>
      </c>
      <c r="C46" s="9">
        <f t="shared" si="41"/>
        <v>769030</v>
      </c>
      <c r="D46" s="9">
        <f t="shared" si="41"/>
        <v>395240</v>
      </c>
      <c r="E46" s="9">
        <f t="shared" si="41"/>
        <v>7345</v>
      </c>
      <c r="F46" s="9">
        <f t="shared" si="41"/>
        <v>108835</v>
      </c>
      <c r="G46" s="9">
        <f t="shared" si="41"/>
        <v>1280450</v>
      </c>
      <c r="H46" s="9"/>
      <c r="I46" s="9"/>
      <c r="J46" s="9">
        <f t="shared" ref="J46:P46" si="42">SUM(J35:J42)</f>
        <v>0</v>
      </c>
      <c r="K46" s="9">
        <f t="shared" si="42"/>
        <v>270585</v>
      </c>
      <c r="L46" s="9">
        <f t="shared" si="42"/>
        <v>21330</v>
      </c>
      <c r="M46" s="9">
        <f t="shared" si="42"/>
        <v>3860</v>
      </c>
      <c r="N46" s="9">
        <f t="shared" si="42"/>
        <v>0</v>
      </c>
      <c r="O46" s="9">
        <f t="shared" si="42"/>
        <v>288175</v>
      </c>
      <c r="P46" s="9">
        <f t="shared" si="42"/>
        <v>583950</v>
      </c>
      <c r="Q46" s="9"/>
      <c r="R46" s="9"/>
      <c r="S46" s="9">
        <f t="shared" ref="S46:Y46" si="43">SUM(S35:S42)</f>
        <v>0</v>
      </c>
      <c r="T46" s="9">
        <f t="shared" si="43"/>
        <v>1039615</v>
      </c>
      <c r="U46" s="9">
        <f t="shared" si="43"/>
        <v>416570</v>
      </c>
      <c r="V46" s="9">
        <f t="shared" si="43"/>
        <v>11205</v>
      </c>
      <c r="W46" s="9">
        <f t="shared" si="43"/>
        <v>0</v>
      </c>
      <c r="X46" s="9">
        <f t="shared" si="43"/>
        <v>397010</v>
      </c>
      <c r="Y46" s="9">
        <f t="shared" si="43"/>
        <v>1864400</v>
      </c>
      <c r="Z46" s="9"/>
      <c r="AA46" s="3"/>
    </row>
    <row r="47" ht="12.0" customHeight="1">
      <c r="A47" s="29" t="s">
        <v>22</v>
      </c>
      <c r="B47" s="22">
        <f t="shared" ref="B47:G47" si="44">B46/B44</f>
        <v>0</v>
      </c>
      <c r="C47" s="22">
        <f t="shared" si="44"/>
        <v>0.9973737282</v>
      </c>
      <c r="D47" s="22">
        <f t="shared" si="44"/>
        <v>0.9857711157</v>
      </c>
      <c r="E47" s="22">
        <f t="shared" si="44"/>
        <v>0.04107482385</v>
      </c>
      <c r="F47" s="22">
        <f t="shared" si="44"/>
        <v>0.2009193535</v>
      </c>
      <c r="G47" s="22">
        <f t="shared" si="44"/>
        <v>0.2899103631</v>
      </c>
      <c r="H47" s="22"/>
      <c r="I47" s="22"/>
      <c r="J47" s="22">
        <f t="shared" ref="J47:P47" si="45">J46/J44</f>
        <v>0</v>
      </c>
      <c r="K47" s="22">
        <f t="shared" si="45"/>
        <v>0.938618704</v>
      </c>
      <c r="L47" s="22">
        <f t="shared" si="45"/>
        <v>0.4556231977</v>
      </c>
      <c r="M47" s="22">
        <f t="shared" si="45"/>
        <v>0.01317968417</v>
      </c>
      <c r="N47" s="22">
        <f t="shared" si="45"/>
        <v>0</v>
      </c>
      <c r="O47" s="22">
        <f t="shared" si="45"/>
        <v>0.1542391342</v>
      </c>
      <c r="P47" s="22">
        <f t="shared" si="45"/>
        <v>0.1835532861</v>
      </c>
      <c r="Q47" s="22"/>
      <c r="R47" s="22"/>
      <c r="S47" s="22">
        <f t="shared" ref="S47:Y47" si="46">S46/S44</f>
        <v>0</v>
      </c>
      <c r="T47" s="22">
        <f t="shared" si="46"/>
        <v>0.9813845479</v>
      </c>
      <c r="U47" s="22">
        <f t="shared" si="46"/>
        <v>0.9303421476</v>
      </c>
      <c r="V47" s="22">
        <f t="shared" si="46"/>
        <v>0.02375475678</v>
      </c>
      <c r="W47" s="22">
        <f t="shared" si="46"/>
        <v>0</v>
      </c>
      <c r="X47" s="22">
        <f t="shared" si="46"/>
        <v>0.1647310222</v>
      </c>
      <c r="Y47" s="22">
        <f t="shared" si="46"/>
        <v>0.2453779411</v>
      </c>
      <c r="Z47" s="22"/>
      <c r="AA47" s="3"/>
    </row>
    <row r="48" ht="12.0" customHeight="1">
      <c r="A48" s="31" t="s">
        <v>24</v>
      </c>
      <c r="B48" s="32">
        <f>B46/G46</f>
        <v>0</v>
      </c>
      <c r="C48" s="32">
        <f>C46/G46</f>
        <v>0.6005935413</v>
      </c>
      <c r="D48" s="32">
        <f>D46/G46</f>
        <v>0.3086727322</v>
      </c>
      <c r="E48" s="32">
        <f>E46/G46</f>
        <v>0.005736264594</v>
      </c>
      <c r="F48" s="32">
        <f>F46/G46</f>
        <v>0.08499746183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0.4633701516</v>
      </c>
      <c r="L48" s="32">
        <f>L46/P46</f>
        <v>0.03652709992</v>
      </c>
      <c r="M48" s="32">
        <f>M46/P46</f>
        <v>0.006610154979</v>
      </c>
      <c r="N48" s="32">
        <f>N46/P46</f>
        <v>0</v>
      </c>
      <c r="O48" s="32">
        <f>O46/P46</f>
        <v>0.4934925935</v>
      </c>
      <c r="P48" s="32">
        <f>P46/P46</f>
        <v>1</v>
      </c>
      <c r="Q48" s="30"/>
      <c r="R48" s="32"/>
      <c r="S48" s="32">
        <f>S46/Y46</f>
        <v>0</v>
      </c>
      <c r="T48" s="32">
        <f>T46/Y46</f>
        <v>0.5576137095</v>
      </c>
      <c r="U48" s="32">
        <f>U46/Y46</f>
        <v>0.2234338125</v>
      </c>
      <c r="V48" s="32">
        <f>V46/Y46</f>
        <v>0.0060099764</v>
      </c>
      <c r="W48" s="32">
        <f>W46/Y46</f>
        <v>0</v>
      </c>
      <c r="X48" s="32">
        <f>X46/Y46</f>
        <v>0.2129425016</v>
      </c>
      <c r="Y48" s="32">
        <f>Y46/Y46</f>
        <v>1</v>
      </c>
      <c r="Z48" s="32"/>
      <c r="AA48" s="3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4"/>
      <c r="R49" s="9"/>
      <c r="S49" s="4"/>
      <c r="T49" s="3"/>
      <c r="U49" s="3"/>
      <c r="V49" s="3"/>
      <c r="W49" s="3"/>
      <c r="X49" s="3"/>
      <c r="Y49" s="3"/>
      <c r="Z49" s="3"/>
      <c r="AA49" s="3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  <c r="T50" s="3"/>
      <c r="U50" s="3"/>
      <c r="V50" s="3"/>
      <c r="W50" s="3"/>
      <c r="X50" s="3"/>
      <c r="Y50" s="3"/>
      <c r="Z50" s="3"/>
      <c r="AA50" s="3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  <c r="T51" s="3"/>
      <c r="U51" s="3"/>
      <c r="V51" s="3"/>
      <c r="W51" s="3"/>
      <c r="X51" s="3"/>
      <c r="Y51" s="3"/>
      <c r="Z51" s="3"/>
      <c r="AA51" s="3"/>
    </row>
    <row r="52" ht="12.0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  <c r="Z52" s="3"/>
      <c r="AA52" s="3"/>
    </row>
    <row r="53" ht="24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7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  <c r="Z53" s="3"/>
      <c r="AA53" s="3"/>
    </row>
    <row r="54" ht="12.0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  <c r="Z54" s="3"/>
      <c r="AA54" s="3"/>
    </row>
    <row r="55" ht="12.0" customHeight="1">
      <c r="A55" s="19" t="s">
        <v>62</v>
      </c>
      <c r="B55" s="9">
        <f t="shared" ref="B55:G55" si="47">B34/B9</f>
        <v>293.5804838</v>
      </c>
      <c r="C55" s="9">
        <f t="shared" si="47"/>
        <v>144.6428571</v>
      </c>
      <c r="D55" s="9">
        <f t="shared" si="47"/>
        <v>178.28125</v>
      </c>
      <c r="E55" s="9">
        <f t="shared" si="47"/>
        <v>279.730832</v>
      </c>
      <c r="F55" s="9">
        <f t="shared" si="47"/>
        <v>327.9166667</v>
      </c>
      <c r="G55" s="9">
        <f t="shared" si="47"/>
        <v>296.5169708</v>
      </c>
      <c r="H55" s="9"/>
      <c r="I55" s="9"/>
      <c r="J55" s="9">
        <f t="shared" ref="J55:P55" si="48">J34/J9</f>
        <v>915.6989247</v>
      </c>
      <c r="K55" s="9">
        <f t="shared" si="48"/>
        <v>1040.882353</v>
      </c>
      <c r="L55" s="9">
        <f t="shared" si="48"/>
        <v>1108.043478</v>
      </c>
      <c r="M55" s="9">
        <f t="shared" si="48"/>
        <v>932.3064516</v>
      </c>
      <c r="N55" s="9">
        <f t="shared" si="48"/>
        <v>1250</v>
      </c>
      <c r="O55" s="9">
        <f t="shared" si="48"/>
        <v>988.2363977</v>
      </c>
      <c r="P55" s="9">
        <f t="shared" si="48"/>
        <v>963.4328635</v>
      </c>
      <c r="Q55" s="9"/>
      <c r="R55" s="9"/>
      <c r="S55" s="9">
        <f t="shared" ref="S55:Y55" si="49">S34/S9</f>
        <v>343.1262042</v>
      </c>
      <c r="T55" s="9">
        <f t="shared" si="49"/>
        <v>636.1290323</v>
      </c>
      <c r="U55" s="9">
        <f t="shared" si="49"/>
        <v>567.0909091</v>
      </c>
      <c r="V55" s="9">
        <f t="shared" si="49"/>
        <v>498.9057421</v>
      </c>
      <c r="W55" s="9">
        <f t="shared" si="49"/>
        <v>1250</v>
      </c>
      <c r="X55" s="9">
        <f t="shared" si="49"/>
        <v>689.6334361</v>
      </c>
      <c r="Y55" s="9">
        <f t="shared" si="49"/>
        <v>431.980336</v>
      </c>
      <c r="Z55" s="3"/>
      <c r="AA55" s="3"/>
    </row>
    <row r="56" ht="12.0" customHeight="1">
      <c r="A56" s="19" t="s">
        <v>16</v>
      </c>
      <c r="B56" s="9"/>
      <c r="C56" s="9">
        <f t="shared" ref="C56:G56" si="50">C35/C10</f>
        <v>197.1377996</v>
      </c>
      <c r="D56" s="9">
        <f t="shared" si="50"/>
        <v>172.5883669</v>
      </c>
      <c r="E56" s="9">
        <f t="shared" si="50"/>
        <v>223.59375</v>
      </c>
      <c r="F56" s="9">
        <f t="shared" si="50"/>
        <v>227.7147766</v>
      </c>
      <c r="G56" s="9">
        <f t="shared" si="50"/>
        <v>186.868457</v>
      </c>
      <c r="H56" s="9"/>
      <c r="I56" s="9"/>
      <c r="J56" s="9"/>
      <c r="K56" s="9">
        <f t="shared" ref="K56:M56" si="51">K35/K10</f>
        <v>782.1551724</v>
      </c>
      <c r="L56" s="9">
        <f t="shared" si="51"/>
        <v>794.0384615</v>
      </c>
      <c r="M56" s="9">
        <f t="shared" si="51"/>
        <v>772</v>
      </c>
      <c r="N56" s="9"/>
      <c r="O56" s="9">
        <f t="shared" ref="O56:P56" si="52">O35/O10</f>
        <v>1001.101695</v>
      </c>
      <c r="P56" s="9">
        <f t="shared" si="52"/>
        <v>908.2125604</v>
      </c>
      <c r="Q56" s="9"/>
      <c r="R56" s="9"/>
      <c r="S56" s="9"/>
      <c r="T56" s="9">
        <f t="shared" ref="T56:V56" si="53">T35/T10</f>
        <v>215.0527983</v>
      </c>
      <c r="U56" s="9">
        <f t="shared" si="53"/>
        <v>179.7346307</v>
      </c>
      <c r="V56" s="9">
        <f t="shared" si="53"/>
        <v>297.7027027</v>
      </c>
      <c r="W56" s="9"/>
      <c r="X56" s="9">
        <f t="shared" ref="X56:Y56" si="54">X35/X10</f>
        <v>450.8435208</v>
      </c>
      <c r="Y56" s="9">
        <f t="shared" si="54"/>
        <v>219.3218865</v>
      </c>
      <c r="Z56" s="3"/>
      <c r="AA56" s="3"/>
    </row>
    <row r="57" ht="12.0" customHeight="1">
      <c r="A57" s="19" t="s">
        <v>17</v>
      </c>
      <c r="B57" s="9"/>
      <c r="C57" s="9">
        <f t="shared" ref="C57:C63" si="58">C36/C11</f>
        <v>254.7788779</v>
      </c>
      <c r="D57" s="9"/>
      <c r="E57" s="9"/>
      <c r="F57" s="9">
        <f t="shared" ref="F57:G57" si="55">F36/F11</f>
        <v>247.3469388</v>
      </c>
      <c r="G57" s="9">
        <f t="shared" si="55"/>
        <v>254.1215403</v>
      </c>
      <c r="H57" s="9"/>
      <c r="I57" s="9"/>
      <c r="J57" s="9"/>
      <c r="K57" s="9">
        <f>K36/K11</f>
        <v>920.154185</v>
      </c>
      <c r="L57" s="9"/>
      <c r="M57" s="9"/>
      <c r="N57" s="9"/>
      <c r="O57" s="9">
        <f t="shared" ref="O57:P57" si="56">O36/O11</f>
        <v>1036.701031</v>
      </c>
      <c r="P57" s="9">
        <f t="shared" si="56"/>
        <v>955.0462963</v>
      </c>
      <c r="Q57" s="9"/>
      <c r="R57" s="9"/>
      <c r="S57" s="9"/>
      <c r="T57" s="9">
        <f t="shared" ref="T57:T63" si="60">T36/T11</f>
        <v>341.4839265</v>
      </c>
      <c r="U57" s="9"/>
      <c r="V57" s="9"/>
      <c r="W57" s="9"/>
      <c r="X57" s="9">
        <f t="shared" ref="X57:Y57" si="57">X36/X11</f>
        <v>561.147541</v>
      </c>
      <c r="Y57" s="9">
        <f t="shared" si="57"/>
        <v>368.4718026</v>
      </c>
      <c r="Z57" s="3"/>
      <c r="AA57" s="3"/>
    </row>
    <row r="58" ht="12.0" customHeight="1">
      <c r="A58" s="19" t="s">
        <v>18</v>
      </c>
      <c r="B58" s="9"/>
      <c r="C58" s="9">
        <f t="shared" si="58"/>
        <v>207.5</v>
      </c>
      <c r="D58" s="9">
        <f t="shared" ref="D58:D59" si="62">D37/D12</f>
        <v>170</v>
      </c>
      <c r="E58" s="9"/>
      <c r="F58" s="9">
        <f t="shared" ref="F58:G58" si="59">F37/F12</f>
        <v>230</v>
      </c>
      <c r="G58" s="9">
        <f t="shared" si="59"/>
        <v>177.5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60"/>
        <v>207.5</v>
      </c>
      <c r="U58" s="9">
        <f t="shared" ref="U58:U59" si="66">U37/U12</f>
        <v>170</v>
      </c>
      <c r="V58" s="9"/>
      <c r="W58" s="9"/>
      <c r="X58" s="9">
        <f t="shared" ref="X58:Y58" si="61">X37/X12</f>
        <v>230</v>
      </c>
      <c r="Y58" s="9">
        <f t="shared" si="61"/>
        <v>177.5</v>
      </c>
      <c r="Z58" s="3"/>
      <c r="AA58" s="3"/>
    </row>
    <row r="59" ht="12.0" customHeight="1">
      <c r="A59" s="19" t="s">
        <v>155</v>
      </c>
      <c r="B59" s="9"/>
      <c r="C59" s="9">
        <f t="shared" si="58"/>
        <v>271.0606061</v>
      </c>
      <c r="D59" s="9">
        <f t="shared" si="62"/>
        <v>195.1724138</v>
      </c>
      <c r="E59" s="9">
        <f t="shared" ref="E59:G59" si="63">E38/E13</f>
        <v>190</v>
      </c>
      <c r="F59" s="9">
        <f t="shared" si="63"/>
        <v>179.5833333</v>
      </c>
      <c r="G59" s="9">
        <f t="shared" si="63"/>
        <v>226</v>
      </c>
      <c r="H59" s="9"/>
      <c r="I59" s="9"/>
      <c r="J59" s="9"/>
      <c r="K59" s="9">
        <f t="shared" ref="K59:L59" si="64">K38/K13</f>
        <v>934.4444444</v>
      </c>
      <c r="L59" s="9">
        <f t="shared" si="64"/>
        <v>685</v>
      </c>
      <c r="M59" s="9"/>
      <c r="N59" s="9"/>
      <c r="O59" s="9">
        <f t="shared" ref="O59:P59" si="65">O38/O13</f>
        <v>943.8059701</v>
      </c>
      <c r="P59" s="9">
        <f t="shared" si="65"/>
        <v>939.3506494</v>
      </c>
      <c r="Q59" s="9"/>
      <c r="R59" s="9"/>
      <c r="S59" s="9"/>
      <c r="T59" s="9">
        <f t="shared" si="60"/>
        <v>413.2142857</v>
      </c>
      <c r="U59" s="9">
        <f t="shared" si="66"/>
        <v>211.5</v>
      </c>
      <c r="V59" s="9">
        <f>V38/V13</f>
        <v>190</v>
      </c>
      <c r="W59" s="9"/>
      <c r="X59" s="9">
        <f t="shared" ref="X59:Y59" si="67">X38/X13</f>
        <v>827.721519</v>
      </c>
      <c r="Y59" s="9">
        <f t="shared" si="67"/>
        <v>587.3684211</v>
      </c>
      <c r="Z59" s="3"/>
      <c r="AA59" s="3"/>
    </row>
    <row r="60" ht="12.0" customHeight="1">
      <c r="A60" s="19" t="s">
        <v>19</v>
      </c>
      <c r="B60" s="9"/>
      <c r="C60" s="9">
        <f t="shared" si="58"/>
        <v>311.1111111</v>
      </c>
      <c r="D60" s="9"/>
      <c r="E60" s="9"/>
      <c r="F60" s="9">
        <f t="shared" ref="F60:G60" si="68">F39/F14</f>
        <v>241.1111111</v>
      </c>
      <c r="G60" s="9">
        <f t="shared" si="68"/>
        <v>293.6111111</v>
      </c>
      <c r="H60" s="9"/>
      <c r="I60" s="9"/>
      <c r="J60" s="9"/>
      <c r="K60" s="9">
        <f t="shared" ref="K60:K61" si="72">K39/K14</f>
        <v>700</v>
      </c>
      <c r="L60" s="9"/>
      <c r="M60" s="9"/>
      <c r="N60" s="9"/>
      <c r="O60" s="9">
        <f t="shared" ref="O60:P60" si="69">O39/O14</f>
        <v>602</v>
      </c>
      <c r="P60" s="9">
        <f t="shared" si="69"/>
        <v>659.1666667</v>
      </c>
      <c r="Q60" s="9"/>
      <c r="R60" s="9"/>
      <c r="S60" s="9"/>
      <c r="T60" s="9">
        <f t="shared" si="60"/>
        <v>391.1764706</v>
      </c>
      <c r="U60" s="9"/>
      <c r="V60" s="9"/>
      <c r="W60" s="9"/>
      <c r="X60" s="9">
        <f t="shared" ref="X60:Y60" si="70">X39/X14</f>
        <v>370</v>
      </c>
      <c r="Y60" s="9">
        <f t="shared" si="70"/>
        <v>385</v>
      </c>
      <c r="Z60" s="3"/>
      <c r="AA60" s="3"/>
    </row>
    <row r="61" ht="12.0" customHeight="1">
      <c r="A61" s="19" t="s">
        <v>64</v>
      </c>
      <c r="B61" s="9"/>
      <c r="C61" s="9">
        <f t="shared" si="58"/>
        <v>378.3333333</v>
      </c>
      <c r="D61" s="9"/>
      <c r="E61" s="9"/>
      <c r="F61" s="9">
        <f t="shared" ref="F61:G61" si="71">F40/F15</f>
        <v>168.3333333</v>
      </c>
      <c r="G61" s="9">
        <f t="shared" si="71"/>
        <v>308.3333333</v>
      </c>
      <c r="H61" s="9"/>
      <c r="I61" s="9"/>
      <c r="J61" s="9"/>
      <c r="K61" s="9">
        <f t="shared" si="72"/>
        <v>505.8333333</v>
      </c>
      <c r="L61" s="9"/>
      <c r="M61" s="9"/>
      <c r="N61" s="9"/>
      <c r="O61" s="9">
        <f t="shared" ref="O61:P61" si="73">O40/O15</f>
        <v>411.6666667</v>
      </c>
      <c r="P61" s="9">
        <f t="shared" si="73"/>
        <v>474.4444444</v>
      </c>
      <c r="Q61" s="9"/>
      <c r="R61" s="9"/>
      <c r="S61" s="9"/>
      <c r="T61" s="9">
        <f t="shared" si="60"/>
        <v>442.0833333</v>
      </c>
      <c r="U61" s="9"/>
      <c r="V61" s="9"/>
      <c r="W61" s="9"/>
      <c r="X61" s="9">
        <f t="shared" ref="X61:Y61" si="74">X40/X15</f>
        <v>290</v>
      </c>
      <c r="Y61" s="9">
        <f t="shared" si="74"/>
        <v>391.3888889</v>
      </c>
      <c r="Z61" s="3"/>
      <c r="AA61" s="3"/>
    </row>
    <row r="62" ht="12.0" customHeight="1">
      <c r="A62" s="19" t="s">
        <v>65</v>
      </c>
      <c r="B62" s="9"/>
      <c r="C62" s="9">
        <f t="shared" si="58"/>
        <v>410</v>
      </c>
      <c r="D62" s="9"/>
      <c r="E62" s="9"/>
      <c r="F62" s="9">
        <f t="shared" ref="F62:G62" si="75">F41/F16</f>
        <v>168.3333333</v>
      </c>
      <c r="G62" s="9">
        <f t="shared" si="75"/>
        <v>265</v>
      </c>
      <c r="H62" s="9"/>
      <c r="I62" s="9"/>
      <c r="J62" s="9"/>
      <c r="K62" s="9"/>
      <c r="L62" s="9"/>
      <c r="M62" s="9"/>
      <c r="N62" s="9"/>
      <c r="O62" s="9">
        <f t="shared" ref="O62:P62" si="76">O41/O16</f>
        <v>573.3333333</v>
      </c>
      <c r="P62" s="9">
        <f t="shared" si="76"/>
        <v>573.3333333</v>
      </c>
      <c r="Q62" s="9"/>
      <c r="R62" s="9"/>
      <c r="S62" s="9"/>
      <c r="T62" s="9">
        <f t="shared" si="60"/>
        <v>410</v>
      </c>
      <c r="U62" s="9"/>
      <c r="V62" s="9"/>
      <c r="W62" s="9"/>
      <c r="X62" s="9">
        <f t="shared" ref="X62:Y62" si="77">X41/X16</f>
        <v>370.8333333</v>
      </c>
      <c r="Y62" s="9">
        <f t="shared" si="77"/>
        <v>380.625</v>
      </c>
      <c r="Z62" s="3"/>
      <c r="AA62" s="3"/>
    </row>
    <row r="63" ht="12.0" customHeight="1">
      <c r="A63" s="19" t="s">
        <v>66</v>
      </c>
      <c r="B63" s="9"/>
      <c r="C63" s="9">
        <f t="shared" si="58"/>
        <v>245</v>
      </c>
      <c r="D63" s="9">
        <f>D42/D17</f>
        <v>105</v>
      </c>
      <c r="E63" s="9"/>
      <c r="F63" s="9">
        <f t="shared" ref="F63:G63" si="78">F42/F17</f>
        <v>207.5</v>
      </c>
      <c r="G63" s="9">
        <f t="shared" si="78"/>
        <v>191.25</v>
      </c>
      <c r="H63" s="9"/>
      <c r="I63" s="9"/>
      <c r="J63" s="9"/>
      <c r="K63" s="9"/>
      <c r="L63" s="9"/>
      <c r="M63" s="9"/>
      <c r="N63" s="9"/>
      <c r="O63" s="9">
        <f t="shared" ref="O63:P63" si="79">O42/O17</f>
        <v>285</v>
      </c>
      <c r="P63" s="9">
        <f t="shared" si="79"/>
        <v>285</v>
      </c>
      <c r="Q63" s="9"/>
      <c r="R63" s="9"/>
      <c r="S63" s="9"/>
      <c r="T63" s="9">
        <f t="shared" si="60"/>
        <v>245</v>
      </c>
      <c r="U63" s="9">
        <f>U42/U17</f>
        <v>105</v>
      </c>
      <c r="V63" s="9"/>
      <c r="W63" s="9"/>
      <c r="X63" s="9">
        <f t="shared" ref="X63:Y63" si="80">X42/X17</f>
        <v>233.3333333</v>
      </c>
      <c r="Y63" s="9">
        <f t="shared" si="80"/>
        <v>210</v>
      </c>
      <c r="Z63" s="3"/>
      <c r="AA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3"/>
      <c r="AA64" s="3"/>
    </row>
    <row r="65" ht="12.0" customHeight="1">
      <c r="A65" s="26" t="s">
        <v>11</v>
      </c>
      <c r="B65" s="27">
        <f t="shared" ref="B65:G65" si="81">B44/B19</f>
        <v>293.5804838</v>
      </c>
      <c r="C65" s="27">
        <f t="shared" si="81"/>
        <v>224.4048312</v>
      </c>
      <c r="D65" s="27">
        <f t="shared" si="81"/>
        <v>172.8956447</v>
      </c>
      <c r="E65" s="27">
        <f t="shared" si="81"/>
        <v>276.8111455</v>
      </c>
      <c r="F65" s="27">
        <f t="shared" si="81"/>
        <v>302.7864729</v>
      </c>
      <c r="G65" s="27">
        <f t="shared" si="81"/>
        <v>263.0873243</v>
      </c>
      <c r="H65" s="27"/>
      <c r="I65" s="27"/>
      <c r="J65" s="27">
        <f t="shared" ref="J65:P65" si="82">J44/J19</f>
        <v>915.6989247</v>
      </c>
      <c r="K65" s="27">
        <f t="shared" si="82"/>
        <v>889.7530864</v>
      </c>
      <c r="L65" s="27">
        <f t="shared" si="82"/>
        <v>936.3</v>
      </c>
      <c r="M65" s="27">
        <f t="shared" si="82"/>
        <v>929.7619048</v>
      </c>
      <c r="N65" s="27">
        <f t="shared" si="82"/>
        <v>1250</v>
      </c>
      <c r="O65" s="27">
        <f t="shared" si="82"/>
        <v>986.9862652</v>
      </c>
      <c r="P65" s="27">
        <f t="shared" si="82"/>
        <v>955.6518474</v>
      </c>
      <c r="Q65" s="27"/>
      <c r="R65" s="27"/>
      <c r="S65" s="27">
        <f t="shared" ref="S65:Y65" si="83">S44/S19</f>
        <v>343.1262042</v>
      </c>
      <c r="T65" s="27">
        <f t="shared" si="83"/>
        <v>281.7380319</v>
      </c>
      <c r="U65" s="27">
        <f t="shared" si="83"/>
        <v>189.0080203</v>
      </c>
      <c r="V65" s="27">
        <f t="shared" si="83"/>
        <v>490.8376691</v>
      </c>
      <c r="W65" s="27">
        <f t="shared" si="83"/>
        <v>1250</v>
      </c>
      <c r="X65" s="27">
        <f t="shared" si="83"/>
        <v>654.5491581</v>
      </c>
      <c r="Y65" s="27">
        <f t="shared" si="83"/>
        <v>377.6942387</v>
      </c>
      <c r="Z65" s="3"/>
      <c r="AA65" s="3"/>
    </row>
    <row r="66" ht="12.0" customHeight="1">
      <c r="A66" s="29" t="s">
        <v>21</v>
      </c>
      <c r="B66" s="27"/>
      <c r="C66" s="27">
        <f t="shared" ref="C66:G66" si="84">C46/C21</f>
        <v>224.7311514</v>
      </c>
      <c r="D66" s="27">
        <f t="shared" si="84"/>
        <v>172.8202886</v>
      </c>
      <c r="E66" s="27">
        <f t="shared" si="84"/>
        <v>222.5757576</v>
      </c>
      <c r="F66" s="27">
        <f t="shared" si="84"/>
        <v>232.0575693</v>
      </c>
      <c r="G66" s="27">
        <f t="shared" si="84"/>
        <v>206.1584286</v>
      </c>
      <c r="H66" s="27"/>
      <c r="I66" s="27"/>
      <c r="J66" s="27"/>
      <c r="K66" s="27">
        <f t="shared" ref="K66:M66" si="85">K46/K21</f>
        <v>881.3843648</v>
      </c>
      <c r="L66" s="27">
        <f t="shared" si="85"/>
        <v>790</v>
      </c>
      <c r="M66" s="27">
        <f t="shared" si="85"/>
        <v>772</v>
      </c>
      <c r="N66" s="27"/>
      <c r="O66" s="27">
        <f t="shared" ref="O66:P66" si="86">O46/O21</f>
        <v>980.1870748</v>
      </c>
      <c r="P66" s="27">
        <f t="shared" si="86"/>
        <v>922.5118483</v>
      </c>
      <c r="Q66" s="27"/>
      <c r="R66" s="27"/>
      <c r="S66" s="27"/>
      <c r="T66" s="27">
        <f t="shared" ref="T66:V66" si="87">T46/T21</f>
        <v>278.7919013</v>
      </c>
      <c r="U66" s="27">
        <f t="shared" si="87"/>
        <v>180.0216076</v>
      </c>
      <c r="V66" s="27">
        <f t="shared" si="87"/>
        <v>294.8684211</v>
      </c>
      <c r="W66" s="27"/>
      <c r="X66" s="27">
        <f t="shared" ref="X66:Y66" si="88">X46/X21</f>
        <v>520.327654</v>
      </c>
      <c r="Y66" s="27">
        <f t="shared" si="88"/>
        <v>272.4137931</v>
      </c>
      <c r="Z66" s="3"/>
      <c r="AA66" s="3"/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  <c r="Z67" s="3"/>
      <c r="AA67" s="3"/>
    </row>
    <row r="68" ht="12.0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86"/>
      <c r="R68" s="3"/>
      <c r="S68" s="22"/>
      <c r="T68" s="22"/>
      <c r="U68" s="22"/>
      <c r="V68" s="22"/>
      <c r="W68" s="22"/>
      <c r="X68" s="22"/>
      <c r="Y68" s="22"/>
      <c r="Z68" s="22"/>
      <c r="AA68" s="3"/>
    </row>
    <row r="69" ht="12.0" customHeight="1">
      <c r="A69" s="9" t="s">
        <v>184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3"/>
      <c r="N69" s="3"/>
      <c r="O69" s="3"/>
      <c r="P69" s="3"/>
      <c r="Q69" s="3"/>
      <c r="R69" s="9"/>
      <c r="S69" s="30"/>
      <c r="T69" s="30"/>
      <c r="U69" s="30"/>
      <c r="V69" s="30"/>
      <c r="W69" s="30"/>
      <c r="X69" s="30"/>
      <c r="Y69" s="30"/>
      <c r="Z69" s="30"/>
      <c r="AA69" s="3"/>
    </row>
    <row r="70" ht="12.0" customHeight="1">
      <c r="A70" s="9" t="s">
        <v>185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3"/>
      <c r="N70" s="3"/>
      <c r="O70" s="3"/>
      <c r="P70" s="3"/>
      <c r="Q70" s="3"/>
      <c r="R70" s="9"/>
      <c r="S70" s="4"/>
      <c r="T70" s="3"/>
      <c r="U70" s="3"/>
      <c r="V70" s="3"/>
      <c r="W70" s="3"/>
      <c r="X70" s="3"/>
      <c r="Y70" s="3"/>
      <c r="Z70" s="3"/>
      <c r="AA70" s="3"/>
    </row>
    <row r="71" ht="12.0" customHeight="1">
      <c r="A71" s="9" t="s">
        <v>186</v>
      </c>
      <c r="B71" s="33"/>
      <c r="C71" s="33"/>
      <c r="D71" s="33"/>
      <c r="E71" s="3"/>
      <c r="F71" s="3"/>
      <c r="G71" s="9"/>
      <c r="H71" s="9"/>
      <c r="I71" s="9"/>
      <c r="J71" s="9"/>
      <c r="K71" s="9"/>
      <c r="L71" s="9"/>
      <c r="M71" s="3"/>
      <c r="N71" s="3"/>
      <c r="O71" s="3"/>
      <c r="P71" s="3"/>
      <c r="Q71" s="3"/>
      <c r="R71" s="9"/>
      <c r="S71" s="4"/>
      <c r="T71" s="3"/>
      <c r="U71" s="3"/>
      <c r="V71" s="3"/>
      <c r="W71" s="3"/>
      <c r="X71" s="3"/>
      <c r="Y71" s="3"/>
      <c r="Z71" s="3"/>
      <c r="AA71" s="3"/>
    </row>
    <row r="72" ht="12.0" customHeight="1">
      <c r="A72" s="9" t="s">
        <v>175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3"/>
      <c r="N72" s="3"/>
      <c r="O72" s="3"/>
      <c r="P72" s="3"/>
      <c r="Q72" s="3"/>
      <c r="R72" s="9"/>
      <c r="S72" s="4"/>
      <c r="T72" s="3"/>
      <c r="U72" s="3"/>
      <c r="V72" s="3"/>
      <c r="W72" s="3"/>
      <c r="X72" s="3"/>
      <c r="Y72" s="3"/>
      <c r="Z72" s="3"/>
      <c r="AA72" s="3"/>
    </row>
    <row r="73" ht="12.0" customHeight="1">
      <c r="A73" s="9" t="s">
        <v>176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3"/>
      <c r="N73" s="3"/>
      <c r="O73" s="3"/>
      <c r="P73" s="3"/>
      <c r="Q73" s="3"/>
      <c r="R73" s="9"/>
      <c r="S73" s="4"/>
      <c r="T73" s="3"/>
      <c r="U73" s="3"/>
      <c r="V73" s="3"/>
      <c r="W73" s="3"/>
      <c r="X73" s="3"/>
      <c r="Y73" s="3"/>
      <c r="Z73" s="3"/>
      <c r="AA73" s="3"/>
    </row>
    <row r="74" ht="12.0" customHeight="1">
      <c r="A74" s="9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3"/>
      <c r="N74" s="3"/>
      <c r="O74" s="3"/>
      <c r="P74" s="3"/>
      <c r="Q74" s="3"/>
      <c r="R74" s="51"/>
      <c r="S74" s="4"/>
      <c r="T74" s="3"/>
      <c r="U74" s="3"/>
      <c r="V74" s="3"/>
      <c r="W74" s="3"/>
      <c r="X74" s="3"/>
      <c r="Y74" s="3"/>
      <c r="Z74" s="3"/>
      <c r="AA74" s="3"/>
    </row>
    <row r="75" ht="12.0" customHeight="1">
      <c r="A75" s="87" t="s">
        <v>150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4"/>
      <c r="T75" s="3"/>
      <c r="U75" s="3"/>
      <c r="V75" s="3"/>
      <c r="W75" s="3"/>
      <c r="X75" s="3"/>
      <c r="Y75" s="3"/>
      <c r="Z75" s="3"/>
      <c r="AA75" s="3"/>
    </row>
    <row r="76" ht="12.0" customHeight="1">
      <c r="A76" s="52" t="s">
        <v>33</v>
      </c>
      <c r="B76" s="53" t="s">
        <v>187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4"/>
      <c r="T76" s="3"/>
      <c r="U76" s="3"/>
      <c r="V76" s="3"/>
      <c r="W76" s="3"/>
      <c r="X76" s="3"/>
      <c r="Y76" s="3"/>
      <c r="Z76" s="3"/>
      <c r="AA76" s="3"/>
    </row>
    <row r="77" ht="12.0" customHeight="1">
      <c r="A77" s="88" t="s">
        <v>152</v>
      </c>
      <c r="B77" s="53" t="s">
        <v>180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4"/>
      <c r="T77" s="3"/>
      <c r="U77" s="3"/>
      <c r="V77" s="3"/>
      <c r="W77" s="3"/>
      <c r="X77" s="3"/>
      <c r="Y77" s="3"/>
      <c r="Z77" s="3"/>
      <c r="AA77" s="3"/>
    </row>
    <row r="78" ht="12.0" customHeight="1">
      <c r="A78" s="5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4"/>
      <c r="T78" s="3"/>
      <c r="U78" s="3"/>
      <c r="V78" s="3"/>
      <c r="W78" s="3"/>
      <c r="X78" s="3"/>
      <c r="Y78" s="3"/>
      <c r="Z78" s="3"/>
      <c r="AA78" s="3"/>
    </row>
    <row r="79" ht="12.0" customHeight="1">
      <c r="A79" s="3"/>
      <c r="B79" s="3"/>
      <c r="C79" s="3"/>
      <c r="D79" s="3"/>
      <c r="E79" s="3"/>
      <c r="F79" s="3"/>
      <c r="G79" s="54" t="s">
        <v>39</v>
      </c>
      <c r="H79" s="55">
        <f>G21-'2013'!G21</f>
        <v>18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4"/>
      <c r="T79" s="3"/>
      <c r="U79" s="3"/>
      <c r="V79" s="3"/>
      <c r="W79" s="3"/>
      <c r="X79" s="3"/>
      <c r="Y79" s="3"/>
      <c r="Z79" s="3"/>
      <c r="AA79" s="3"/>
    </row>
    <row r="80" ht="12.0" customHeight="1">
      <c r="A80" s="3"/>
      <c r="B80" s="3"/>
      <c r="C80" s="3"/>
      <c r="D80" s="37"/>
      <c r="E80" s="3"/>
      <c r="F80" s="3"/>
      <c r="G80" s="54" t="s">
        <v>40</v>
      </c>
      <c r="H80" s="55">
        <f>G9-'2013'!G9</f>
        <v>-13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4"/>
      <c r="T80" s="3"/>
      <c r="U80" s="3"/>
      <c r="V80" s="3"/>
      <c r="W80" s="3"/>
      <c r="X80" s="3"/>
      <c r="Y80" s="3"/>
      <c r="Z80" s="3"/>
      <c r="AA80" s="3"/>
    </row>
    <row r="81" ht="12.0" customHeight="1">
      <c r="A81" s="3"/>
      <c r="B81" s="3"/>
      <c r="C81" s="3"/>
      <c r="D81" s="3"/>
      <c r="E81" s="3"/>
      <c r="F81" s="3"/>
      <c r="G81" s="56" t="s">
        <v>41</v>
      </c>
      <c r="H81" s="57">
        <f>H79-H80</f>
        <v>31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4"/>
      <c r="T81" s="3"/>
      <c r="U81" s="3"/>
      <c r="V81" s="3"/>
      <c r="W81" s="3"/>
      <c r="X81" s="3"/>
      <c r="Y81" s="3"/>
      <c r="Z81" s="3"/>
      <c r="AA81" s="3"/>
    </row>
    <row r="82" ht="12.0" customHeight="1">
      <c r="A82" s="3"/>
      <c r="B82" s="3"/>
      <c r="C82" s="3"/>
      <c r="D82" s="3"/>
      <c r="E82" s="3"/>
      <c r="F82" s="3"/>
      <c r="G82" s="54" t="s">
        <v>42</v>
      </c>
      <c r="H82" s="55">
        <f>P21-'2013'!P21</f>
        <v>4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4"/>
      <c r="T82" s="3"/>
      <c r="U82" s="3"/>
      <c r="V82" s="3"/>
      <c r="W82" s="3"/>
      <c r="X82" s="3"/>
      <c r="Y82" s="3"/>
      <c r="Z82" s="3"/>
      <c r="AA82" s="3"/>
    </row>
    <row r="83" ht="12.0" customHeight="1">
      <c r="A83" s="3"/>
      <c r="B83" s="3"/>
      <c r="C83" s="3"/>
      <c r="D83" s="3"/>
      <c r="E83" s="3"/>
      <c r="F83" s="3"/>
      <c r="G83" s="54" t="s">
        <v>43</v>
      </c>
      <c r="H83" s="58">
        <f>P9-'2013'!P9</f>
        <v>44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4"/>
      <c r="T83" s="3"/>
      <c r="U83" s="3"/>
      <c r="V83" s="3"/>
      <c r="W83" s="3"/>
      <c r="X83" s="3"/>
      <c r="Y83" s="3"/>
      <c r="Z83" s="3"/>
      <c r="AA83" s="3"/>
    </row>
    <row r="84" ht="12.0" customHeight="1">
      <c r="A84" s="3"/>
      <c r="B84" s="3"/>
      <c r="C84" s="3"/>
      <c r="D84" s="3"/>
      <c r="E84" s="3"/>
      <c r="F84" s="3"/>
      <c r="G84" s="56" t="s">
        <v>44</v>
      </c>
      <c r="H84" s="59">
        <f>H82-H83</f>
        <v>-40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4"/>
      <c r="T84" s="3"/>
      <c r="U84" s="3"/>
      <c r="V84" s="3"/>
      <c r="W84" s="3"/>
      <c r="X84" s="3"/>
      <c r="Y84" s="3"/>
      <c r="Z84" s="3"/>
      <c r="AA84" s="3"/>
    </row>
    <row r="85" ht="12.0" customHeight="1">
      <c r="A85" s="3"/>
      <c r="B85" s="3"/>
      <c r="C85" s="3"/>
      <c r="D85" s="3"/>
      <c r="E85" s="3"/>
      <c r="F85" s="3"/>
      <c r="G85" s="54" t="s">
        <v>45</v>
      </c>
      <c r="H85" s="55">
        <f>G46-'2013'!G46</f>
        <v>25940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4"/>
      <c r="T85" s="3"/>
      <c r="U85" s="3"/>
      <c r="V85" s="3"/>
      <c r="W85" s="3"/>
      <c r="X85" s="3"/>
      <c r="Y85" s="3"/>
      <c r="Z85" s="3"/>
      <c r="AA85" s="3"/>
    </row>
    <row r="86" ht="12.0" customHeight="1">
      <c r="A86" s="3"/>
      <c r="B86" s="3"/>
      <c r="C86" s="3"/>
      <c r="D86" s="3"/>
      <c r="E86" s="3"/>
      <c r="F86" s="3"/>
      <c r="G86" s="54" t="s">
        <v>46</v>
      </c>
      <c r="H86" s="55">
        <f>G34-'2013'!G34</f>
        <v>81195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4"/>
      <c r="T86" s="3"/>
      <c r="U86" s="3"/>
      <c r="V86" s="3"/>
      <c r="W86" s="3"/>
      <c r="X86" s="3"/>
      <c r="Y86" s="3"/>
      <c r="Z86" s="3"/>
      <c r="AA86" s="3"/>
    </row>
    <row r="87" ht="12.0" customHeight="1">
      <c r="A87" s="3"/>
      <c r="B87" s="3"/>
      <c r="C87" s="3"/>
      <c r="D87" s="3"/>
      <c r="E87" s="3"/>
      <c r="F87" s="3"/>
      <c r="G87" s="56" t="s">
        <v>47</v>
      </c>
      <c r="H87" s="57">
        <f>H85-H86</f>
        <v>-55255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4"/>
      <c r="T87" s="3"/>
      <c r="U87" s="3"/>
      <c r="V87" s="3"/>
      <c r="W87" s="3"/>
      <c r="X87" s="3"/>
      <c r="Y87" s="3"/>
      <c r="Z87" s="3"/>
      <c r="AA87" s="3"/>
    </row>
    <row r="88" ht="12.0" customHeight="1">
      <c r="A88" s="3"/>
      <c r="B88" s="3"/>
      <c r="C88" s="3"/>
      <c r="D88" s="3"/>
      <c r="E88" s="3"/>
      <c r="F88" s="3"/>
      <c r="G88" s="54" t="s">
        <v>48</v>
      </c>
      <c r="H88" s="55">
        <f>P46-'2013'!P46</f>
        <v>-770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4"/>
      <c r="T88" s="3"/>
      <c r="U88" s="3"/>
      <c r="V88" s="3"/>
      <c r="W88" s="3"/>
      <c r="X88" s="3"/>
      <c r="Y88" s="3"/>
      <c r="Z88" s="3"/>
      <c r="AA88" s="3"/>
    </row>
    <row r="89" ht="12.0" customHeight="1">
      <c r="A89" s="3"/>
      <c r="B89" s="3"/>
      <c r="C89" s="3"/>
      <c r="D89" s="3"/>
      <c r="E89" s="3"/>
      <c r="F89" s="3"/>
      <c r="G89" s="54" t="s">
        <v>49</v>
      </c>
      <c r="H89" s="55">
        <f>P34-'2013'!P34</f>
        <v>-27985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4"/>
      <c r="T89" s="3"/>
      <c r="U89" s="3"/>
      <c r="V89" s="3"/>
      <c r="W89" s="3"/>
      <c r="X89" s="3"/>
      <c r="Y89" s="3"/>
      <c r="Z89" s="3"/>
      <c r="AA89" s="3"/>
    </row>
    <row r="90" ht="12.0" customHeight="1">
      <c r="A90" s="3"/>
      <c r="B90" s="3"/>
      <c r="C90" s="3"/>
      <c r="D90" s="3"/>
      <c r="E90" s="3"/>
      <c r="F90" s="3"/>
      <c r="G90" s="56" t="s">
        <v>50</v>
      </c>
      <c r="H90" s="57">
        <f>H88-H89</f>
        <v>27215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4"/>
      <c r="T90" s="3"/>
      <c r="U90" s="3"/>
      <c r="V90" s="3"/>
      <c r="W90" s="3"/>
      <c r="X90" s="3"/>
      <c r="Y90" s="3"/>
      <c r="Z90" s="3"/>
      <c r="AA90" s="3"/>
    </row>
    <row r="91" ht="12.0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4"/>
      <c r="T91" s="3"/>
      <c r="U91" s="3"/>
      <c r="V91" s="3"/>
      <c r="W91" s="3"/>
      <c r="X91" s="3"/>
      <c r="Y91" s="3"/>
      <c r="Z91" s="3"/>
      <c r="AA91" s="3"/>
    </row>
    <row r="92" ht="12.0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4"/>
      <c r="T92" s="3"/>
      <c r="U92" s="3"/>
      <c r="V92" s="3"/>
      <c r="W92" s="3"/>
      <c r="X92" s="3"/>
      <c r="Y92" s="3"/>
      <c r="Z92" s="3"/>
      <c r="AA92" s="3"/>
    </row>
    <row r="93" ht="12.0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4"/>
      <c r="T93" s="3"/>
      <c r="U93" s="3"/>
      <c r="V93" s="3"/>
      <c r="W93" s="3"/>
      <c r="X93" s="3"/>
      <c r="Y93" s="3"/>
      <c r="Z93" s="3"/>
      <c r="AA93" s="3"/>
    </row>
    <row r="94" ht="12.0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4"/>
      <c r="T94" s="3"/>
      <c r="U94" s="3"/>
      <c r="V94" s="3"/>
      <c r="W94" s="3"/>
      <c r="X94" s="3"/>
      <c r="Y94" s="3"/>
      <c r="Z94" s="3"/>
      <c r="AA94" s="3"/>
    </row>
    <row r="95" ht="12.0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4"/>
      <c r="T95" s="3"/>
      <c r="U95" s="3"/>
      <c r="V95" s="3"/>
      <c r="W95" s="3"/>
      <c r="X95" s="3"/>
      <c r="Y95" s="3"/>
      <c r="Z95" s="3"/>
      <c r="AA95" s="3"/>
    </row>
    <row r="96" ht="12.0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4"/>
      <c r="T96" s="3"/>
      <c r="U96" s="3"/>
      <c r="V96" s="3"/>
      <c r="W96" s="3"/>
      <c r="X96" s="3"/>
      <c r="Y96" s="3"/>
      <c r="Z96" s="3"/>
      <c r="AA96" s="3"/>
    </row>
    <row r="97" ht="12.0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4"/>
      <c r="T97" s="3"/>
      <c r="U97" s="3"/>
      <c r="V97" s="3"/>
      <c r="W97" s="3"/>
      <c r="X97" s="3"/>
      <c r="Y97" s="3"/>
      <c r="Z97" s="3"/>
      <c r="AA97" s="3"/>
    </row>
    <row r="98" ht="12.0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4"/>
      <c r="T98" s="3"/>
      <c r="U98" s="3"/>
      <c r="V98" s="3"/>
      <c r="W98" s="3"/>
      <c r="X98" s="3"/>
      <c r="Y98" s="3"/>
      <c r="Z98" s="3"/>
      <c r="AA98" s="3"/>
    </row>
    <row r="99" ht="12.0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4"/>
      <c r="T99" s="3"/>
      <c r="U99" s="3"/>
      <c r="V99" s="3"/>
      <c r="W99" s="3"/>
      <c r="X99" s="3"/>
      <c r="Y99" s="3"/>
      <c r="Z99" s="3"/>
      <c r="AA99" s="3"/>
    </row>
    <row r="100" ht="12.0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4"/>
      <c r="T100" s="3"/>
      <c r="U100" s="3"/>
      <c r="V100" s="3"/>
      <c r="W100" s="3"/>
      <c r="X100" s="3"/>
      <c r="Y100" s="3"/>
      <c r="Z100" s="3"/>
      <c r="AA100" s="3"/>
    </row>
    <row r="101" ht="12.0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4"/>
      <c r="T101" s="3"/>
      <c r="U101" s="3"/>
      <c r="V101" s="3"/>
      <c r="W101" s="3"/>
      <c r="X101" s="3"/>
      <c r="Y101" s="3"/>
      <c r="Z101" s="3"/>
      <c r="AA101" s="3"/>
    </row>
    <row r="102" ht="12.0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4"/>
      <c r="T102" s="3"/>
      <c r="U102" s="3"/>
      <c r="V102" s="3"/>
      <c r="W102" s="3"/>
      <c r="X102" s="3"/>
      <c r="Y102" s="3"/>
      <c r="Z102" s="3"/>
      <c r="AA102" s="3"/>
    </row>
    <row r="103" ht="12.0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4"/>
      <c r="T103" s="3"/>
      <c r="U103" s="3"/>
      <c r="V103" s="3"/>
      <c r="W103" s="3"/>
      <c r="X103" s="3"/>
      <c r="Y103" s="3"/>
      <c r="Z103" s="3"/>
      <c r="AA103" s="3"/>
    </row>
    <row r="104" ht="12.0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4"/>
      <c r="T104" s="3"/>
      <c r="U104" s="3"/>
      <c r="V104" s="3"/>
      <c r="W104" s="3"/>
      <c r="X104" s="3"/>
      <c r="Y104" s="3"/>
      <c r="Z104" s="3"/>
      <c r="AA104" s="3"/>
    </row>
    <row r="105" ht="12.0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4"/>
      <c r="T105" s="3"/>
      <c r="U105" s="3"/>
      <c r="V105" s="3"/>
      <c r="W105" s="3"/>
      <c r="X105" s="3"/>
      <c r="Y105" s="3"/>
      <c r="Z105" s="3"/>
      <c r="AA105" s="3"/>
    </row>
    <row r="106" ht="12.0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4"/>
      <c r="T106" s="3"/>
      <c r="U106" s="3"/>
      <c r="V106" s="3"/>
      <c r="W106" s="3"/>
      <c r="X106" s="3"/>
      <c r="Y106" s="3"/>
      <c r="Z106" s="3"/>
      <c r="AA106" s="3"/>
    </row>
    <row r="107" ht="12.0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4"/>
      <c r="T107" s="3"/>
      <c r="U107" s="3"/>
      <c r="V107" s="3"/>
      <c r="W107" s="3"/>
      <c r="X107" s="3"/>
      <c r="Y107" s="3"/>
      <c r="Z107" s="3"/>
      <c r="AA107" s="3"/>
    </row>
    <row r="108" ht="12.0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4"/>
      <c r="T108" s="3"/>
      <c r="U108" s="3"/>
      <c r="V108" s="3"/>
      <c r="W108" s="3"/>
      <c r="X108" s="3"/>
      <c r="Y108" s="3"/>
      <c r="Z108" s="3"/>
      <c r="AA108" s="3"/>
    </row>
    <row r="109" ht="12.0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4"/>
      <c r="T109" s="3"/>
      <c r="U109" s="3"/>
      <c r="V109" s="3"/>
      <c r="W109" s="3"/>
      <c r="X109" s="3"/>
      <c r="Y109" s="3"/>
      <c r="Z109" s="3"/>
      <c r="AA109" s="3"/>
    </row>
    <row r="110" ht="12.0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4"/>
      <c r="T110" s="3"/>
      <c r="U110" s="3"/>
      <c r="V110" s="3"/>
      <c r="W110" s="3"/>
      <c r="X110" s="3"/>
      <c r="Y110" s="3"/>
      <c r="Z110" s="3"/>
      <c r="AA110" s="3"/>
    </row>
    <row r="111" ht="12.0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4"/>
      <c r="T111" s="3"/>
      <c r="U111" s="3"/>
      <c r="V111" s="3"/>
      <c r="W111" s="3"/>
      <c r="X111" s="3"/>
      <c r="Y111" s="3"/>
      <c r="Z111" s="3"/>
      <c r="AA111" s="3"/>
    </row>
    <row r="112" ht="12.0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4"/>
      <c r="T112" s="3"/>
      <c r="U112" s="3"/>
      <c r="V112" s="3"/>
      <c r="W112" s="3"/>
      <c r="X112" s="3"/>
      <c r="Y112" s="3"/>
      <c r="Z112" s="3"/>
      <c r="AA112" s="3"/>
    </row>
    <row r="113" ht="12.0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4"/>
      <c r="T113" s="3"/>
      <c r="U113" s="3"/>
      <c r="V113" s="3"/>
      <c r="W113" s="3"/>
      <c r="X113" s="3"/>
      <c r="Y113" s="3"/>
      <c r="Z113" s="3"/>
      <c r="AA113" s="3"/>
    </row>
    <row r="114" ht="12.0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4"/>
      <c r="T114" s="3"/>
      <c r="U114" s="3"/>
      <c r="V114" s="3"/>
      <c r="W114" s="3"/>
      <c r="X114" s="3"/>
      <c r="Y114" s="3"/>
      <c r="Z114" s="3"/>
      <c r="AA114" s="3"/>
    </row>
    <row r="115" ht="12.0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4"/>
      <c r="T115" s="3"/>
      <c r="U115" s="3"/>
      <c r="V115" s="3"/>
      <c r="W115" s="3"/>
      <c r="X115" s="3"/>
      <c r="Y115" s="3"/>
      <c r="Z115" s="3"/>
      <c r="AA115" s="3"/>
    </row>
    <row r="116" ht="12.0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4"/>
      <c r="T116" s="3"/>
      <c r="U116" s="3"/>
      <c r="V116" s="3"/>
      <c r="W116" s="3"/>
      <c r="X116" s="3"/>
      <c r="Y116" s="3"/>
      <c r="Z116" s="3"/>
      <c r="AA116" s="3"/>
    </row>
    <row r="117" ht="12.0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4"/>
      <c r="T117" s="3"/>
      <c r="U117" s="3"/>
      <c r="V117" s="3"/>
      <c r="W117" s="3"/>
      <c r="X117" s="3"/>
      <c r="Y117" s="3"/>
      <c r="Z117" s="3"/>
      <c r="AA117" s="3"/>
    </row>
    <row r="118" ht="12.0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4"/>
      <c r="T118" s="3"/>
      <c r="U118" s="3"/>
      <c r="V118" s="3"/>
      <c r="W118" s="3"/>
      <c r="X118" s="3"/>
      <c r="Y118" s="3"/>
      <c r="Z118" s="3"/>
      <c r="AA118" s="3"/>
    </row>
    <row r="119" ht="12.0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4"/>
      <c r="T119" s="3"/>
      <c r="U119" s="3"/>
      <c r="V119" s="3"/>
      <c r="W119" s="3"/>
      <c r="X119" s="3"/>
      <c r="Y119" s="3"/>
      <c r="Z119" s="3"/>
      <c r="AA119" s="3"/>
    </row>
    <row r="120" ht="12.0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4"/>
      <c r="T120" s="3"/>
      <c r="U120" s="3"/>
      <c r="V120" s="3"/>
      <c r="W120" s="3"/>
      <c r="X120" s="3"/>
      <c r="Y120" s="3"/>
      <c r="Z120" s="3"/>
      <c r="AA120" s="3"/>
    </row>
    <row r="121" ht="12.0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4"/>
      <c r="T121" s="3"/>
      <c r="U121" s="3"/>
      <c r="V121" s="3"/>
      <c r="W121" s="3"/>
      <c r="X121" s="3"/>
      <c r="Y121" s="3"/>
      <c r="Z121" s="3"/>
      <c r="AA121" s="3"/>
    </row>
    <row r="122" ht="12.0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4"/>
      <c r="T122" s="3"/>
      <c r="U122" s="3"/>
      <c r="V122" s="3"/>
      <c r="W122" s="3"/>
      <c r="X122" s="3"/>
      <c r="Y122" s="3"/>
      <c r="Z122" s="3"/>
      <c r="AA122" s="3"/>
    </row>
    <row r="123" ht="12.0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4"/>
      <c r="T123" s="3"/>
      <c r="U123" s="3"/>
      <c r="V123" s="3"/>
      <c r="W123" s="3"/>
      <c r="X123" s="3"/>
      <c r="Y123" s="3"/>
      <c r="Z123" s="3"/>
      <c r="AA123" s="3"/>
    </row>
    <row r="124" ht="12.0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4"/>
      <c r="T124" s="3"/>
      <c r="U124" s="3"/>
      <c r="V124" s="3"/>
      <c r="W124" s="3"/>
      <c r="X124" s="3"/>
      <c r="Y124" s="3"/>
      <c r="Z124" s="3"/>
      <c r="AA124" s="3"/>
    </row>
    <row r="125" ht="12.0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4"/>
      <c r="T125" s="3"/>
      <c r="U125" s="3"/>
      <c r="V125" s="3"/>
      <c r="W125" s="3"/>
      <c r="X125" s="3"/>
      <c r="Y125" s="3"/>
      <c r="Z125" s="3"/>
      <c r="AA125" s="3"/>
    </row>
    <row r="126" ht="12.0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4"/>
      <c r="T126" s="3"/>
      <c r="U126" s="3"/>
      <c r="V126" s="3"/>
      <c r="W126" s="3"/>
      <c r="X126" s="3"/>
      <c r="Y126" s="3"/>
      <c r="Z126" s="3"/>
      <c r="AA126" s="3"/>
    </row>
    <row r="127" ht="12.0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4"/>
      <c r="T127" s="3"/>
      <c r="U127" s="3"/>
      <c r="V127" s="3"/>
      <c r="W127" s="3"/>
      <c r="X127" s="3"/>
      <c r="Y127" s="3"/>
      <c r="Z127" s="3"/>
      <c r="AA127" s="3"/>
    </row>
    <row r="128" ht="12.0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4"/>
      <c r="T128" s="3"/>
      <c r="U128" s="3"/>
      <c r="V128" s="3"/>
      <c r="W128" s="3"/>
      <c r="X128" s="3"/>
      <c r="Y128" s="3"/>
      <c r="Z128" s="3"/>
      <c r="AA128" s="3"/>
    </row>
    <row r="129" ht="12.0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4"/>
      <c r="T129" s="3"/>
      <c r="U129" s="3"/>
      <c r="V129" s="3"/>
      <c r="W129" s="3"/>
      <c r="X129" s="3"/>
      <c r="Y129" s="3"/>
      <c r="Z129" s="3"/>
      <c r="AA129" s="3"/>
    </row>
    <row r="130" ht="12.0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4"/>
      <c r="T130" s="3"/>
      <c r="U130" s="3"/>
      <c r="V130" s="3"/>
      <c r="W130" s="3"/>
      <c r="X130" s="3"/>
      <c r="Y130" s="3"/>
      <c r="Z130" s="3"/>
      <c r="AA130" s="3"/>
    </row>
    <row r="131" ht="12.0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4"/>
      <c r="T131" s="3"/>
      <c r="U131" s="3"/>
      <c r="V131" s="3"/>
      <c r="W131" s="3"/>
      <c r="X131" s="3"/>
      <c r="Y131" s="3"/>
      <c r="Z131" s="3"/>
      <c r="AA131" s="3"/>
    </row>
    <row r="132" ht="12.0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4"/>
      <c r="T132" s="3"/>
      <c r="U132" s="3"/>
      <c r="V132" s="3"/>
      <c r="W132" s="3"/>
      <c r="X132" s="3"/>
      <c r="Y132" s="3"/>
      <c r="Z132" s="3"/>
      <c r="AA132" s="3"/>
    </row>
    <row r="133" ht="12.0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4"/>
      <c r="T133" s="3"/>
      <c r="U133" s="3"/>
      <c r="V133" s="3"/>
      <c r="W133" s="3"/>
      <c r="X133" s="3"/>
      <c r="Y133" s="3"/>
      <c r="Z133" s="3"/>
      <c r="AA133" s="3"/>
    </row>
    <row r="134" ht="12.0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4"/>
      <c r="T134" s="3"/>
      <c r="U134" s="3"/>
      <c r="V134" s="3"/>
      <c r="W134" s="3"/>
      <c r="X134" s="3"/>
      <c r="Y134" s="3"/>
      <c r="Z134" s="3"/>
      <c r="AA134" s="3"/>
    </row>
    <row r="135" ht="12.0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4"/>
      <c r="T135" s="3"/>
      <c r="U135" s="3"/>
      <c r="V135" s="3"/>
      <c r="W135" s="3"/>
      <c r="X135" s="3"/>
      <c r="Y135" s="3"/>
      <c r="Z135" s="3"/>
      <c r="AA135" s="3"/>
    </row>
    <row r="136" ht="12.0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4"/>
      <c r="T136" s="3"/>
      <c r="U136" s="3"/>
      <c r="V136" s="3"/>
      <c r="W136" s="3"/>
      <c r="X136" s="3"/>
      <c r="Y136" s="3"/>
      <c r="Z136" s="3"/>
      <c r="AA136" s="3"/>
    </row>
    <row r="137" ht="12.0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4"/>
      <c r="T137" s="3"/>
      <c r="U137" s="3"/>
      <c r="V137" s="3"/>
      <c r="W137" s="3"/>
      <c r="X137" s="3"/>
      <c r="Y137" s="3"/>
      <c r="Z137" s="3"/>
      <c r="AA137" s="3"/>
    </row>
    <row r="138" ht="12.0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4"/>
      <c r="T138" s="3"/>
      <c r="U138" s="3"/>
      <c r="V138" s="3"/>
      <c r="W138" s="3"/>
      <c r="X138" s="3"/>
      <c r="Y138" s="3"/>
      <c r="Z138" s="3"/>
      <c r="AA138" s="3"/>
    </row>
    <row r="139" ht="12.0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4"/>
      <c r="T139" s="3"/>
      <c r="U139" s="3"/>
      <c r="V139" s="3"/>
      <c r="W139" s="3"/>
      <c r="X139" s="3"/>
      <c r="Y139" s="3"/>
      <c r="Z139" s="3"/>
      <c r="AA139" s="3"/>
    </row>
    <row r="140" ht="12.0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4"/>
      <c r="T140" s="3"/>
      <c r="U140" s="3"/>
      <c r="V140" s="3"/>
      <c r="W140" s="3"/>
      <c r="X140" s="3"/>
      <c r="Y140" s="3"/>
      <c r="Z140" s="3"/>
      <c r="AA140" s="3"/>
    </row>
    <row r="141" ht="12.0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4"/>
      <c r="T141" s="3"/>
      <c r="U141" s="3"/>
      <c r="V141" s="3"/>
      <c r="W141" s="3"/>
      <c r="X141" s="3"/>
      <c r="Y141" s="3"/>
      <c r="Z141" s="3"/>
      <c r="AA141" s="3"/>
    </row>
    <row r="142" ht="12.0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4"/>
      <c r="T142" s="3"/>
      <c r="U142" s="3"/>
      <c r="V142" s="3"/>
      <c r="W142" s="3"/>
      <c r="X142" s="3"/>
      <c r="Y142" s="3"/>
      <c r="Z142" s="3"/>
      <c r="AA142" s="3"/>
    </row>
    <row r="143" ht="12.0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4"/>
      <c r="T143" s="3"/>
      <c r="U143" s="3"/>
      <c r="V143" s="3"/>
      <c r="W143" s="3"/>
      <c r="X143" s="3"/>
      <c r="Y143" s="3"/>
      <c r="Z143" s="3"/>
      <c r="AA143" s="3"/>
    </row>
    <row r="144" ht="12.0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4"/>
      <c r="T144" s="3"/>
      <c r="U144" s="3"/>
      <c r="V144" s="3"/>
      <c r="W144" s="3"/>
      <c r="X144" s="3"/>
      <c r="Y144" s="3"/>
      <c r="Z144" s="3"/>
      <c r="AA144" s="3"/>
    </row>
    <row r="145" ht="12.0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4"/>
      <c r="T145" s="3"/>
      <c r="U145" s="3"/>
      <c r="V145" s="3"/>
      <c r="W145" s="3"/>
      <c r="X145" s="3"/>
      <c r="Y145" s="3"/>
      <c r="Z145" s="3"/>
      <c r="AA145" s="3"/>
    </row>
    <row r="146" ht="12.0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4"/>
      <c r="T146" s="3"/>
      <c r="U146" s="3"/>
      <c r="V146" s="3"/>
      <c r="W146" s="3"/>
      <c r="X146" s="3"/>
      <c r="Y146" s="3"/>
      <c r="Z146" s="3"/>
      <c r="AA146" s="3"/>
    </row>
    <row r="147" ht="12.0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4"/>
      <c r="T147" s="3"/>
      <c r="U147" s="3"/>
      <c r="V147" s="3"/>
      <c r="W147" s="3"/>
      <c r="X147" s="3"/>
      <c r="Y147" s="3"/>
      <c r="Z147" s="3"/>
      <c r="AA147" s="3"/>
    </row>
    <row r="148" ht="12.0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4"/>
      <c r="T148" s="3"/>
      <c r="U148" s="3"/>
      <c r="V148" s="3"/>
      <c r="W148" s="3"/>
      <c r="X148" s="3"/>
      <c r="Y148" s="3"/>
      <c r="Z148" s="3"/>
      <c r="AA148" s="3"/>
    </row>
    <row r="149" ht="12.0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4"/>
      <c r="T149" s="3"/>
      <c r="U149" s="3"/>
      <c r="V149" s="3"/>
      <c r="W149" s="3"/>
      <c r="X149" s="3"/>
      <c r="Y149" s="3"/>
      <c r="Z149" s="3"/>
      <c r="AA149" s="3"/>
    </row>
    <row r="150" ht="12.0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4"/>
      <c r="T150" s="3"/>
      <c r="U150" s="3"/>
      <c r="V150" s="3"/>
      <c r="W150" s="3"/>
      <c r="X150" s="3"/>
      <c r="Y150" s="3"/>
      <c r="Z150" s="3"/>
      <c r="AA150" s="3"/>
    </row>
    <row r="151" ht="12.0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4"/>
      <c r="T151" s="3"/>
      <c r="U151" s="3"/>
      <c r="V151" s="3"/>
      <c r="W151" s="3"/>
      <c r="X151" s="3"/>
      <c r="Y151" s="3"/>
      <c r="Z151" s="3"/>
      <c r="AA151" s="3"/>
    </row>
    <row r="152" ht="12.0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4"/>
      <c r="T152" s="3"/>
      <c r="U152" s="3"/>
      <c r="V152" s="3"/>
      <c r="W152" s="3"/>
      <c r="X152" s="3"/>
      <c r="Y152" s="3"/>
      <c r="Z152" s="3"/>
      <c r="AA152" s="3"/>
    </row>
    <row r="153" ht="12.0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4"/>
      <c r="T153" s="3"/>
      <c r="U153" s="3"/>
      <c r="V153" s="3"/>
      <c r="W153" s="3"/>
      <c r="X153" s="3"/>
      <c r="Y153" s="3"/>
      <c r="Z153" s="3"/>
      <c r="AA153" s="3"/>
    </row>
    <row r="154" ht="12.0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4"/>
      <c r="T154" s="3"/>
      <c r="U154" s="3"/>
      <c r="V154" s="3"/>
      <c r="W154" s="3"/>
      <c r="X154" s="3"/>
      <c r="Y154" s="3"/>
      <c r="Z154" s="3"/>
      <c r="AA154" s="3"/>
    </row>
    <row r="155" ht="12.0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4"/>
      <c r="T155" s="3"/>
      <c r="U155" s="3"/>
      <c r="V155" s="3"/>
      <c r="W155" s="3"/>
      <c r="X155" s="3"/>
      <c r="Y155" s="3"/>
      <c r="Z155" s="3"/>
      <c r="AA155" s="3"/>
    </row>
    <row r="156" ht="12.0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4"/>
      <c r="T156" s="3"/>
      <c r="U156" s="3"/>
      <c r="V156" s="3"/>
      <c r="W156" s="3"/>
      <c r="X156" s="3"/>
      <c r="Y156" s="3"/>
      <c r="Z156" s="3"/>
      <c r="AA156" s="3"/>
    </row>
    <row r="157" ht="12.0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4"/>
      <c r="T157" s="3"/>
      <c r="U157" s="3"/>
      <c r="V157" s="3"/>
      <c r="W157" s="3"/>
      <c r="X157" s="3"/>
      <c r="Y157" s="3"/>
      <c r="Z157" s="3"/>
      <c r="AA157" s="3"/>
    </row>
    <row r="158" ht="12.0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4"/>
      <c r="T158" s="3"/>
      <c r="U158" s="3"/>
      <c r="V158" s="3"/>
      <c r="W158" s="3"/>
      <c r="X158" s="3"/>
      <c r="Y158" s="3"/>
      <c r="Z158" s="3"/>
      <c r="AA158" s="3"/>
    </row>
    <row r="159" ht="12.0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4"/>
      <c r="T159" s="3"/>
      <c r="U159" s="3"/>
      <c r="V159" s="3"/>
      <c r="W159" s="3"/>
      <c r="X159" s="3"/>
      <c r="Y159" s="3"/>
      <c r="Z159" s="3"/>
      <c r="AA159" s="3"/>
    </row>
    <row r="160" ht="12.0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4"/>
      <c r="T160" s="3"/>
      <c r="U160" s="3"/>
      <c r="V160" s="3"/>
      <c r="W160" s="3"/>
      <c r="X160" s="3"/>
      <c r="Y160" s="3"/>
      <c r="Z160" s="3"/>
      <c r="AA160" s="3"/>
    </row>
    <row r="161" ht="12.0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4"/>
      <c r="T161" s="3"/>
      <c r="U161" s="3"/>
      <c r="V161" s="3"/>
      <c r="W161" s="3"/>
      <c r="X161" s="3"/>
      <c r="Y161" s="3"/>
      <c r="Z161" s="3"/>
      <c r="AA161" s="3"/>
    </row>
    <row r="162" ht="12.0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4"/>
      <c r="T162" s="3"/>
      <c r="U162" s="3"/>
      <c r="V162" s="3"/>
      <c r="W162" s="3"/>
      <c r="X162" s="3"/>
      <c r="Y162" s="3"/>
      <c r="Z162" s="3"/>
      <c r="AA162" s="3"/>
    </row>
    <row r="163" ht="12.0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4"/>
      <c r="T163" s="3"/>
      <c r="U163" s="3"/>
      <c r="V163" s="3"/>
      <c r="W163" s="3"/>
      <c r="X163" s="3"/>
      <c r="Y163" s="3"/>
      <c r="Z163" s="3"/>
      <c r="AA163" s="3"/>
    </row>
    <row r="164" ht="12.0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4"/>
      <c r="T164" s="3"/>
      <c r="U164" s="3"/>
      <c r="V164" s="3"/>
      <c r="W164" s="3"/>
      <c r="X164" s="3"/>
      <c r="Y164" s="3"/>
      <c r="Z164" s="3"/>
      <c r="AA164" s="3"/>
    </row>
    <row r="165" ht="12.0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4"/>
      <c r="T165" s="3"/>
      <c r="U165" s="3"/>
      <c r="V165" s="3"/>
      <c r="W165" s="3"/>
      <c r="X165" s="3"/>
      <c r="Y165" s="3"/>
      <c r="Z165" s="3"/>
      <c r="AA165" s="3"/>
    </row>
    <row r="166" ht="12.0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4"/>
      <c r="T166" s="3"/>
      <c r="U166" s="3"/>
      <c r="V166" s="3"/>
      <c r="W166" s="3"/>
      <c r="X166" s="3"/>
      <c r="Y166" s="3"/>
      <c r="Z166" s="3"/>
      <c r="AA166" s="3"/>
    </row>
    <row r="167" ht="12.0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4"/>
      <c r="T167" s="3"/>
      <c r="U167" s="3"/>
      <c r="V167" s="3"/>
      <c r="W167" s="3"/>
      <c r="X167" s="3"/>
      <c r="Y167" s="3"/>
      <c r="Z167" s="3"/>
      <c r="AA167" s="3"/>
    </row>
    <row r="168" ht="12.0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4"/>
      <c r="T168" s="3"/>
      <c r="U168" s="3"/>
      <c r="V168" s="3"/>
      <c r="W168" s="3"/>
      <c r="X168" s="3"/>
      <c r="Y168" s="3"/>
      <c r="Z168" s="3"/>
      <c r="AA168" s="3"/>
    </row>
    <row r="169" ht="12.0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4"/>
      <c r="T169" s="3"/>
      <c r="U169" s="3"/>
      <c r="V169" s="3"/>
      <c r="W169" s="3"/>
      <c r="X169" s="3"/>
      <c r="Y169" s="3"/>
      <c r="Z169" s="3"/>
      <c r="AA169" s="3"/>
    </row>
    <row r="170" ht="12.0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4"/>
      <c r="T170" s="3"/>
      <c r="U170" s="3"/>
      <c r="V170" s="3"/>
      <c r="W170" s="3"/>
      <c r="X170" s="3"/>
      <c r="Y170" s="3"/>
      <c r="Z170" s="3"/>
      <c r="AA170" s="3"/>
    </row>
    <row r="171" ht="12.0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4"/>
      <c r="T171" s="3"/>
      <c r="U171" s="3"/>
      <c r="V171" s="3"/>
      <c r="W171" s="3"/>
      <c r="X171" s="3"/>
      <c r="Y171" s="3"/>
      <c r="Z171" s="3"/>
      <c r="AA171" s="3"/>
    </row>
    <row r="172" ht="12.0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4"/>
      <c r="T172" s="3"/>
      <c r="U172" s="3"/>
      <c r="V172" s="3"/>
      <c r="W172" s="3"/>
      <c r="X172" s="3"/>
      <c r="Y172" s="3"/>
      <c r="Z172" s="3"/>
      <c r="AA172" s="3"/>
    </row>
    <row r="173" ht="12.0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4"/>
      <c r="T173" s="3"/>
      <c r="U173" s="3"/>
      <c r="V173" s="3"/>
      <c r="W173" s="3"/>
      <c r="X173" s="3"/>
      <c r="Y173" s="3"/>
      <c r="Z173" s="3"/>
      <c r="AA173" s="3"/>
    </row>
    <row r="174" ht="12.0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4"/>
      <c r="T174" s="3"/>
      <c r="U174" s="3"/>
      <c r="V174" s="3"/>
      <c r="W174" s="3"/>
      <c r="X174" s="3"/>
      <c r="Y174" s="3"/>
      <c r="Z174" s="3"/>
      <c r="AA174" s="3"/>
    </row>
    <row r="175" ht="12.0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4"/>
      <c r="T175" s="3"/>
      <c r="U175" s="3"/>
      <c r="V175" s="3"/>
      <c r="W175" s="3"/>
      <c r="X175" s="3"/>
      <c r="Y175" s="3"/>
      <c r="Z175" s="3"/>
      <c r="AA175" s="3"/>
    </row>
    <row r="176" ht="12.0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4"/>
      <c r="T176" s="3"/>
      <c r="U176" s="3"/>
      <c r="V176" s="3"/>
      <c r="W176" s="3"/>
      <c r="X176" s="3"/>
      <c r="Y176" s="3"/>
      <c r="Z176" s="3"/>
      <c r="AA176" s="3"/>
    </row>
    <row r="177" ht="12.0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4"/>
      <c r="T177" s="3"/>
      <c r="U177" s="3"/>
      <c r="V177" s="3"/>
      <c r="W177" s="3"/>
      <c r="X177" s="3"/>
      <c r="Y177" s="3"/>
      <c r="Z177" s="3"/>
      <c r="AA177" s="3"/>
    </row>
    <row r="178" ht="12.0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4"/>
      <c r="T178" s="3"/>
      <c r="U178" s="3"/>
      <c r="V178" s="3"/>
      <c r="W178" s="3"/>
      <c r="X178" s="3"/>
      <c r="Y178" s="3"/>
      <c r="Z178" s="3"/>
      <c r="AA178" s="3"/>
    </row>
    <row r="179" ht="12.0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4"/>
      <c r="T179" s="3"/>
      <c r="U179" s="3"/>
      <c r="V179" s="3"/>
      <c r="W179" s="3"/>
      <c r="X179" s="3"/>
      <c r="Y179" s="3"/>
      <c r="Z179" s="3"/>
      <c r="AA179" s="3"/>
    </row>
    <row r="180" ht="12.0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4"/>
      <c r="T180" s="3"/>
      <c r="U180" s="3"/>
      <c r="V180" s="3"/>
      <c r="W180" s="3"/>
      <c r="X180" s="3"/>
      <c r="Y180" s="3"/>
      <c r="Z180" s="3"/>
      <c r="AA180" s="3"/>
    </row>
    <row r="181" ht="12.0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4"/>
      <c r="T181" s="3"/>
      <c r="U181" s="3"/>
      <c r="V181" s="3"/>
      <c r="W181" s="3"/>
      <c r="X181" s="3"/>
      <c r="Y181" s="3"/>
      <c r="Z181" s="3"/>
      <c r="AA181" s="3"/>
    </row>
    <row r="182" ht="12.0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4"/>
      <c r="T182" s="3"/>
      <c r="U182" s="3"/>
      <c r="V182" s="3"/>
      <c r="W182" s="3"/>
      <c r="X182" s="3"/>
      <c r="Y182" s="3"/>
      <c r="Z182" s="3"/>
      <c r="AA182" s="3"/>
    </row>
    <row r="183" ht="12.0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4"/>
      <c r="T183" s="3"/>
      <c r="U183" s="3"/>
      <c r="V183" s="3"/>
      <c r="W183" s="3"/>
      <c r="X183" s="3"/>
      <c r="Y183" s="3"/>
      <c r="Z183" s="3"/>
      <c r="AA183" s="3"/>
    </row>
    <row r="184" ht="12.0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4"/>
      <c r="T184" s="3"/>
      <c r="U184" s="3"/>
      <c r="V184" s="3"/>
      <c r="W184" s="3"/>
      <c r="X184" s="3"/>
      <c r="Y184" s="3"/>
      <c r="Z184" s="3"/>
      <c r="AA184" s="3"/>
    </row>
    <row r="185" ht="12.0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4"/>
      <c r="T185" s="3"/>
      <c r="U185" s="3"/>
      <c r="V185" s="3"/>
      <c r="W185" s="3"/>
      <c r="X185" s="3"/>
      <c r="Y185" s="3"/>
      <c r="Z185" s="3"/>
      <c r="AA185" s="3"/>
    </row>
    <row r="186" ht="12.0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4"/>
      <c r="T186" s="3"/>
      <c r="U186" s="3"/>
      <c r="V186" s="3"/>
      <c r="W186" s="3"/>
      <c r="X186" s="3"/>
      <c r="Y186" s="3"/>
      <c r="Z186" s="3"/>
      <c r="AA186" s="3"/>
    </row>
    <row r="187" ht="12.0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4"/>
      <c r="T187" s="3"/>
      <c r="U187" s="3"/>
      <c r="V187" s="3"/>
      <c r="W187" s="3"/>
      <c r="X187" s="3"/>
      <c r="Y187" s="3"/>
      <c r="Z187" s="3"/>
      <c r="AA187" s="3"/>
    </row>
    <row r="188" ht="12.0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4"/>
      <c r="T188" s="3"/>
      <c r="U188" s="3"/>
      <c r="V188" s="3"/>
      <c r="W188" s="3"/>
      <c r="X188" s="3"/>
      <c r="Y188" s="3"/>
      <c r="Z188" s="3"/>
      <c r="AA188" s="3"/>
    </row>
    <row r="189" ht="12.0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4"/>
      <c r="T189" s="3"/>
      <c r="U189" s="3"/>
      <c r="V189" s="3"/>
      <c r="W189" s="3"/>
      <c r="X189" s="3"/>
      <c r="Y189" s="3"/>
      <c r="Z189" s="3"/>
      <c r="AA189" s="3"/>
    </row>
    <row r="190" ht="12.0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4"/>
      <c r="T190" s="3"/>
      <c r="U190" s="3"/>
      <c r="V190" s="3"/>
      <c r="W190" s="3"/>
      <c r="X190" s="3"/>
      <c r="Y190" s="3"/>
      <c r="Z190" s="3"/>
      <c r="AA190" s="3"/>
    </row>
    <row r="191" ht="12.0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4"/>
      <c r="T191" s="3"/>
      <c r="U191" s="3"/>
      <c r="V191" s="3"/>
      <c r="W191" s="3"/>
      <c r="X191" s="3"/>
      <c r="Y191" s="3"/>
      <c r="Z191" s="3"/>
      <c r="AA191" s="3"/>
    </row>
    <row r="192" ht="12.0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4"/>
      <c r="T192" s="3"/>
      <c r="U192" s="3"/>
      <c r="V192" s="3"/>
      <c r="W192" s="3"/>
      <c r="X192" s="3"/>
      <c r="Y192" s="3"/>
      <c r="Z192" s="3"/>
      <c r="AA192" s="3"/>
    </row>
    <row r="193" ht="12.0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4"/>
      <c r="T193" s="3"/>
      <c r="U193" s="3"/>
      <c r="V193" s="3"/>
      <c r="W193" s="3"/>
      <c r="X193" s="3"/>
      <c r="Y193" s="3"/>
      <c r="Z193" s="3"/>
      <c r="AA193" s="3"/>
    </row>
    <row r="194" ht="12.0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4"/>
      <c r="T194" s="3"/>
      <c r="U194" s="3"/>
      <c r="V194" s="3"/>
      <c r="W194" s="3"/>
      <c r="X194" s="3"/>
      <c r="Y194" s="3"/>
      <c r="Z194" s="3"/>
      <c r="AA194" s="3"/>
    </row>
    <row r="195" ht="12.0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4"/>
      <c r="T195" s="3"/>
      <c r="U195" s="3"/>
      <c r="V195" s="3"/>
      <c r="W195" s="3"/>
      <c r="X195" s="3"/>
      <c r="Y195" s="3"/>
      <c r="Z195" s="3"/>
      <c r="AA195" s="3"/>
    </row>
    <row r="196" ht="12.0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4"/>
      <c r="T196" s="3"/>
      <c r="U196" s="3"/>
      <c r="V196" s="3"/>
      <c r="W196" s="3"/>
      <c r="X196" s="3"/>
      <c r="Y196" s="3"/>
      <c r="Z196" s="3"/>
      <c r="AA196" s="3"/>
    </row>
    <row r="197" ht="12.0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4"/>
      <c r="T197" s="3"/>
      <c r="U197" s="3"/>
      <c r="V197" s="3"/>
      <c r="W197" s="3"/>
      <c r="X197" s="3"/>
      <c r="Y197" s="3"/>
      <c r="Z197" s="3"/>
      <c r="AA197" s="3"/>
    </row>
    <row r="198" ht="12.0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4"/>
      <c r="T198" s="3"/>
      <c r="U198" s="3"/>
      <c r="V198" s="3"/>
      <c r="W198" s="3"/>
      <c r="X198" s="3"/>
      <c r="Y198" s="3"/>
      <c r="Z198" s="3"/>
      <c r="AA198" s="3"/>
    </row>
    <row r="199" ht="12.0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4"/>
      <c r="T199" s="3"/>
      <c r="U199" s="3"/>
      <c r="V199" s="3"/>
      <c r="W199" s="3"/>
      <c r="X199" s="3"/>
      <c r="Y199" s="3"/>
      <c r="Z199" s="3"/>
      <c r="AA199" s="3"/>
    </row>
    <row r="200" ht="12.0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4"/>
      <c r="T200" s="3"/>
      <c r="U200" s="3"/>
      <c r="V200" s="3"/>
      <c r="W200" s="3"/>
      <c r="X200" s="3"/>
      <c r="Y200" s="3"/>
      <c r="Z200" s="3"/>
      <c r="AA200" s="3"/>
    </row>
    <row r="201" ht="12.0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4"/>
      <c r="T201" s="3"/>
      <c r="U201" s="3"/>
      <c r="V201" s="3"/>
      <c r="W201" s="3"/>
      <c r="X201" s="3"/>
      <c r="Y201" s="3"/>
      <c r="Z201" s="3"/>
      <c r="AA201" s="3"/>
    </row>
    <row r="202" ht="12.0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4"/>
      <c r="T202" s="3"/>
      <c r="U202" s="3"/>
      <c r="V202" s="3"/>
      <c r="W202" s="3"/>
      <c r="X202" s="3"/>
      <c r="Y202" s="3"/>
      <c r="Z202" s="3"/>
      <c r="AA202" s="3"/>
    </row>
    <row r="203" ht="12.0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4"/>
      <c r="T203" s="3"/>
      <c r="U203" s="3"/>
      <c r="V203" s="3"/>
      <c r="W203" s="3"/>
      <c r="X203" s="3"/>
      <c r="Y203" s="3"/>
      <c r="Z203" s="3"/>
      <c r="AA203" s="3"/>
    </row>
    <row r="204" ht="12.0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4"/>
      <c r="T204" s="3"/>
      <c r="U204" s="3"/>
      <c r="V204" s="3"/>
      <c r="W204" s="3"/>
      <c r="X204" s="3"/>
      <c r="Y204" s="3"/>
      <c r="Z204" s="3"/>
      <c r="AA204" s="3"/>
    </row>
    <row r="205" ht="12.0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4"/>
      <c r="T205" s="3"/>
      <c r="U205" s="3"/>
      <c r="V205" s="3"/>
      <c r="W205" s="3"/>
      <c r="X205" s="3"/>
      <c r="Y205" s="3"/>
      <c r="Z205" s="3"/>
      <c r="AA205" s="3"/>
    </row>
    <row r="206" ht="12.0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4"/>
      <c r="T206" s="3"/>
      <c r="U206" s="3"/>
      <c r="V206" s="3"/>
      <c r="W206" s="3"/>
      <c r="X206" s="3"/>
      <c r="Y206" s="3"/>
      <c r="Z206" s="3"/>
      <c r="AA206" s="3"/>
    </row>
    <row r="207" ht="12.0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4"/>
      <c r="T207" s="3"/>
      <c r="U207" s="3"/>
      <c r="V207" s="3"/>
      <c r="W207" s="3"/>
      <c r="X207" s="3"/>
      <c r="Y207" s="3"/>
      <c r="Z207" s="3"/>
      <c r="AA207" s="3"/>
    </row>
    <row r="208" ht="12.0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4"/>
      <c r="T208" s="3"/>
      <c r="U208" s="3"/>
      <c r="V208" s="3"/>
      <c r="W208" s="3"/>
      <c r="X208" s="3"/>
      <c r="Y208" s="3"/>
      <c r="Z208" s="3"/>
      <c r="AA208" s="3"/>
    </row>
    <row r="209" ht="12.0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4"/>
      <c r="T209" s="3"/>
      <c r="U209" s="3"/>
      <c r="V209" s="3"/>
      <c r="W209" s="3"/>
      <c r="X209" s="3"/>
      <c r="Y209" s="3"/>
      <c r="Z209" s="3"/>
      <c r="AA209" s="3"/>
    </row>
    <row r="210" ht="12.0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4"/>
      <c r="T210" s="3"/>
      <c r="U210" s="3"/>
      <c r="V210" s="3"/>
      <c r="W210" s="3"/>
      <c r="X210" s="3"/>
      <c r="Y210" s="3"/>
      <c r="Z210" s="3"/>
      <c r="AA210" s="3"/>
    </row>
    <row r="211" ht="12.0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4"/>
      <c r="T211" s="3"/>
      <c r="U211" s="3"/>
      <c r="V211" s="3"/>
      <c r="W211" s="3"/>
      <c r="X211" s="3"/>
      <c r="Y211" s="3"/>
      <c r="Z211" s="3"/>
      <c r="AA211" s="3"/>
    </row>
    <row r="212" ht="12.0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4"/>
      <c r="T212" s="3"/>
      <c r="U212" s="3"/>
      <c r="V212" s="3"/>
      <c r="W212" s="3"/>
      <c r="X212" s="3"/>
      <c r="Y212" s="3"/>
      <c r="Z212" s="3"/>
      <c r="AA212" s="3"/>
    </row>
    <row r="213" ht="12.0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4"/>
      <c r="T213" s="3"/>
      <c r="U213" s="3"/>
      <c r="V213" s="3"/>
      <c r="W213" s="3"/>
      <c r="X213" s="3"/>
      <c r="Y213" s="3"/>
      <c r="Z213" s="3"/>
      <c r="AA213" s="3"/>
    </row>
    <row r="214" ht="12.0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4"/>
      <c r="T214" s="3"/>
      <c r="U214" s="3"/>
      <c r="V214" s="3"/>
      <c r="W214" s="3"/>
      <c r="X214" s="3"/>
      <c r="Y214" s="3"/>
      <c r="Z214" s="3"/>
      <c r="AA214" s="3"/>
    </row>
    <row r="215" ht="12.0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4"/>
      <c r="T215" s="3"/>
      <c r="U215" s="3"/>
      <c r="V215" s="3"/>
      <c r="W215" s="3"/>
      <c r="X215" s="3"/>
      <c r="Y215" s="3"/>
      <c r="Z215" s="3"/>
      <c r="AA215" s="3"/>
    </row>
    <row r="216" ht="12.0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4"/>
      <c r="T216" s="3"/>
      <c r="U216" s="3"/>
      <c r="V216" s="3"/>
      <c r="W216" s="3"/>
      <c r="X216" s="3"/>
      <c r="Y216" s="3"/>
      <c r="Z216" s="3"/>
      <c r="AA216" s="3"/>
    </row>
    <row r="217" ht="12.0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4"/>
      <c r="T217" s="3"/>
      <c r="U217" s="3"/>
      <c r="V217" s="3"/>
      <c r="W217" s="3"/>
      <c r="X217" s="3"/>
      <c r="Y217" s="3"/>
      <c r="Z217" s="3"/>
      <c r="AA217" s="3"/>
    </row>
    <row r="218" ht="12.0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4"/>
      <c r="T218" s="3"/>
      <c r="U218" s="3"/>
      <c r="V218" s="3"/>
      <c r="W218" s="3"/>
      <c r="X218" s="3"/>
      <c r="Y218" s="3"/>
      <c r="Z218" s="3"/>
      <c r="AA218" s="3"/>
    </row>
    <row r="219" ht="12.0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4"/>
      <c r="T219" s="3"/>
      <c r="U219" s="3"/>
      <c r="V219" s="3"/>
      <c r="W219" s="3"/>
      <c r="X219" s="3"/>
      <c r="Y219" s="3"/>
      <c r="Z219" s="3"/>
      <c r="AA219" s="3"/>
    </row>
    <row r="220" ht="12.0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4"/>
      <c r="T220" s="3"/>
      <c r="U220" s="3"/>
      <c r="V220" s="3"/>
      <c r="W220" s="3"/>
      <c r="X220" s="3"/>
      <c r="Y220" s="3"/>
      <c r="Z220" s="3"/>
      <c r="AA220" s="3"/>
    </row>
    <row r="221" ht="12.0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4"/>
      <c r="T221" s="3"/>
      <c r="U221" s="3"/>
      <c r="V221" s="3"/>
      <c r="W221" s="3"/>
      <c r="X221" s="3"/>
      <c r="Y221" s="3"/>
      <c r="Z221" s="3"/>
      <c r="AA221" s="3"/>
    </row>
    <row r="222" ht="12.0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4"/>
      <c r="T222" s="3"/>
      <c r="U222" s="3"/>
      <c r="V222" s="3"/>
      <c r="W222" s="3"/>
      <c r="X222" s="3"/>
      <c r="Y222" s="3"/>
      <c r="Z222" s="3"/>
      <c r="AA222" s="3"/>
    </row>
    <row r="223" ht="12.0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4"/>
      <c r="T223" s="3"/>
      <c r="U223" s="3"/>
      <c r="V223" s="3"/>
      <c r="W223" s="3"/>
      <c r="X223" s="3"/>
      <c r="Y223" s="3"/>
      <c r="Z223" s="3"/>
      <c r="AA223" s="3"/>
    </row>
    <row r="224" ht="12.0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4"/>
      <c r="T224" s="3"/>
      <c r="U224" s="3"/>
      <c r="V224" s="3"/>
      <c r="W224" s="3"/>
      <c r="X224" s="3"/>
      <c r="Y224" s="3"/>
      <c r="Z224" s="3"/>
      <c r="AA224" s="3"/>
    </row>
    <row r="225" ht="12.0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4"/>
      <c r="T225" s="3"/>
      <c r="U225" s="3"/>
      <c r="V225" s="3"/>
      <c r="W225" s="3"/>
      <c r="X225" s="3"/>
      <c r="Y225" s="3"/>
      <c r="Z225" s="3"/>
      <c r="AA225" s="3"/>
    </row>
    <row r="226" ht="12.0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4"/>
      <c r="T226" s="3"/>
      <c r="U226" s="3"/>
      <c r="V226" s="3"/>
      <c r="W226" s="3"/>
      <c r="X226" s="3"/>
      <c r="Y226" s="3"/>
      <c r="Z226" s="3"/>
      <c r="AA226" s="3"/>
    </row>
    <row r="227" ht="12.0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4"/>
      <c r="T227" s="3"/>
      <c r="U227" s="3"/>
      <c r="V227" s="3"/>
      <c r="W227" s="3"/>
      <c r="X227" s="3"/>
      <c r="Y227" s="3"/>
      <c r="Z227" s="3"/>
      <c r="AA227" s="3"/>
    </row>
    <row r="228" ht="12.0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4"/>
      <c r="T228" s="3"/>
      <c r="U228" s="3"/>
      <c r="V228" s="3"/>
      <c r="W228" s="3"/>
      <c r="X228" s="3"/>
      <c r="Y228" s="3"/>
      <c r="Z228" s="3"/>
      <c r="AA228" s="3"/>
    </row>
    <row r="229" ht="12.0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4"/>
      <c r="T229" s="3"/>
      <c r="U229" s="3"/>
      <c r="V229" s="3"/>
      <c r="W229" s="3"/>
      <c r="X229" s="3"/>
      <c r="Y229" s="3"/>
      <c r="Z229" s="3"/>
      <c r="AA229" s="3"/>
    </row>
    <row r="230" ht="12.0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4"/>
      <c r="T230" s="3"/>
      <c r="U230" s="3"/>
      <c r="V230" s="3"/>
      <c r="W230" s="3"/>
      <c r="X230" s="3"/>
      <c r="Y230" s="3"/>
      <c r="Z230" s="3"/>
      <c r="AA230" s="3"/>
    </row>
    <row r="231" ht="12.0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4"/>
      <c r="T231" s="3"/>
      <c r="U231" s="3"/>
      <c r="V231" s="3"/>
      <c r="W231" s="3"/>
      <c r="X231" s="3"/>
      <c r="Y231" s="3"/>
      <c r="Z231" s="3"/>
      <c r="AA231" s="3"/>
    </row>
    <row r="232" ht="12.0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4"/>
      <c r="T232" s="3"/>
      <c r="U232" s="3"/>
      <c r="V232" s="3"/>
      <c r="W232" s="3"/>
      <c r="X232" s="3"/>
      <c r="Y232" s="3"/>
      <c r="Z232" s="3"/>
      <c r="AA232" s="3"/>
    </row>
    <row r="233" ht="12.0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4"/>
      <c r="T233" s="3"/>
      <c r="U233" s="3"/>
      <c r="V233" s="3"/>
      <c r="W233" s="3"/>
      <c r="X233" s="3"/>
      <c r="Y233" s="3"/>
      <c r="Z233" s="3"/>
      <c r="AA233" s="3"/>
    </row>
    <row r="234" ht="12.0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4"/>
      <c r="T234" s="3"/>
      <c r="U234" s="3"/>
      <c r="V234" s="3"/>
      <c r="W234" s="3"/>
      <c r="X234" s="3"/>
      <c r="Y234" s="3"/>
      <c r="Z234" s="3"/>
      <c r="AA234" s="3"/>
    </row>
    <row r="235" ht="12.0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4"/>
      <c r="T235" s="3"/>
      <c r="U235" s="3"/>
      <c r="V235" s="3"/>
      <c r="W235" s="3"/>
      <c r="X235" s="3"/>
      <c r="Y235" s="3"/>
      <c r="Z235" s="3"/>
      <c r="AA235" s="3"/>
    </row>
    <row r="236" ht="12.0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4"/>
      <c r="T236" s="3"/>
      <c r="U236" s="3"/>
      <c r="V236" s="3"/>
      <c r="W236" s="3"/>
      <c r="X236" s="3"/>
      <c r="Y236" s="3"/>
      <c r="Z236" s="3"/>
      <c r="AA236" s="3"/>
    </row>
    <row r="237" ht="12.0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4"/>
      <c r="T237" s="3"/>
      <c r="U237" s="3"/>
      <c r="V237" s="3"/>
      <c r="W237" s="3"/>
      <c r="X237" s="3"/>
      <c r="Y237" s="3"/>
      <c r="Z237" s="3"/>
      <c r="AA237" s="3"/>
    </row>
    <row r="238" ht="12.0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4"/>
      <c r="T238" s="3"/>
      <c r="U238" s="3"/>
      <c r="V238" s="3"/>
      <c r="W238" s="3"/>
      <c r="X238" s="3"/>
      <c r="Y238" s="3"/>
      <c r="Z238" s="3"/>
      <c r="AA238" s="3"/>
    </row>
    <row r="239" ht="12.0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4"/>
      <c r="T239" s="3"/>
      <c r="U239" s="3"/>
      <c r="V239" s="3"/>
      <c r="W239" s="3"/>
      <c r="X239" s="3"/>
      <c r="Y239" s="3"/>
      <c r="Z239" s="3"/>
      <c r="AA239" s="3"/>
    </row>
    <row r="240" ht="12.0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4"/>
      <c r="T240" s="3"/>
      <c r="U240" s="3"/>
      <c r="V240" s="3"/>
      <c r="W240" s="3"/>
      <c r="X240" s="3"/>
      <c r="Y240" s="3"/>
      <c r="Z240" s="3"/>
      <c r="AA240" s="3"/>
    </row>
    <row r="241" ht="12.0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4"/>
      <c r="T241" s="3"/>
      <c r="U241" s="3"/>
      <c r="V241" s="3"/>
      <c r="W241" s="3"/>
      <c r="X241" s="3"/>
      <c r="Y241" s="3"/>
      <c r="Z241" s="3"/>
      <c r="AA241" s="3"/>
    </row>
    <row r="242" ht="12.0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4"/>
      <c r="T242" s="3"/>
      <c r="U242" s="3"/>
      <c r="V242" s="3"/>
      <c r="W242" s="3"/>
      <c r="X242" s="3"/>
      <c r="Y242" s="3"/>
      <c r="Z242" s="3"/>
      <c r="AA242" s="3"/>
    </row>
    <row r="243" ht="12.0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4"/>
      <c r="T243" s="3"/>
      <c r="U243" s="3"/>
      <c r="V243" s="3"/>
      <c r="W243" s="3"/>
      <c r="X243" s="3"/>
      <c r="Y243" s="3"/>
      <c r="Z243" s="3"/>
      <c r="AA243" s="3"/>
    </row>
    <row r="244" ht="12.0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4"/>
      <c r="T244" s="3"/>
      <c r="U244" s="3"/>
      <c r="V244" s="3"/>
      <c r="W244" s="3"/>
      <c r="X244" s="3"/>
      <c r="Y244" s="3"/>
      <c r="Z244" s="3"/>
      <c r="AA244" s="3"/>
    </row>
    <row r="245" ht="12.0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4"/>
      <c r="T245" s="3"/>
      <c r="U245" s="3"/>
      <c r="V245" s="3"/>
      <c r="W245" s="3"/>
      <c r="X245" s="3"/>
      <c r="Y245" s="3"/>
      <c r="Z245" s="3"/>
      <c r="AA245" s="3"/>
    </row>
    <row r="246" ht="12.0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4"/>
      <c r="T246" s="3"/>
      <c r="U246" s="3"/>
      <c r="V246" s="3"/>
      <c r="W246" s="3"/>
      <c r="X246" s="3"/>
      <c r="Y246" s="3"/>
      <c r="Z246" s="3"/>
      <c r="AA246" s="3"/>
    </row>
    <row r="247" ht="12.0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4"/>
      <c r="T247" s="3"/>
      <c r="U247" s="3"/>
      <c r="V247" s="3"/>
      <c r="W247" s="3"/>
      <c r="X247" s="3"/>
      <c r="Y247" s="3"/>
      <c r="Z247" s="3"/>
      <c r="AA247" s="3"/>
    </row>
    <row r="248" ht="12.0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4"/>
      <c r="T248" s="3"/>
      <c r="U248" s="3"/>
      <c r="V248" s="3"/>
      <c r="W248" s="3"/>
      <c r="X248" s="3"/>
      <c r="Y248" s="3"/>
      <c r="Z248" s="3"/>
      <c r="AA248" s="3"/>
    </row>
    <row r="249" ht="12.0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4"/>
      <c r="T249" s="3"/>
      <c r="U249" s="3"/>
      <c r="V249" s="3"/>
      <c r="W249" s="3"/>
      <c r="X249" s="3"/>
      <c r="Y249" s="3"/>
      <c r="Z249" s="3"/>
      <c r="AA249" s="3"/>
    </row>
    <row r="250" ht="12.0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4"/>
      <c r="T250" s="3"/>
      <c r="U250" s="3"/>
      <c r="V250" s="3"/>
      <c r="W250" s="3"/>
      <c r="X250" s="3"/>
      <c r="Y250" s="3"/>
      <c r="Z250" s="3"/>
      <c r="AA250" s="3"/>
    </row>
    <row r="251" ht="12.0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4"/>
      <c r="T251" s="3"/>
      <c r="U251" s="3"/>
      <c r="V251" s="3"/>
      <c r="W251" s="3"/>
      <c r="X251" s="3"/>
      <c r="Y251" s="3"/>
      <c r="Z251" s="3"/>
      <c r="AA251" s="3"/>
    </row>
    <row r="252" ht="12.0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4"/>
      <c r="T252" s="3"/>
      <c r="U252" s="3"/>
      <c r="V252" s="3"/>
      <c r="W252" s="3"/>
      <c r="X252" s="3"/>
      <c r="Y252" s="3"/>
      <c r="Z252" s="3"/>
      <c r="AA252" s="3"/>
    </row>
    <row r="253" ht="12.0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4"/>
      <c r="T253" s="3"/>
      <c r="U253" s="3"/>
      <c r="V253" s="3"/>
      <c r="W253" s="3"/>
      <c r="X253" s="3"/>
      <c r="Y253" s="3"/>
      <c r="Z253" s="3"/>
      <c r="AA253" s="3"/>
    </row>
    <row r="254" ht="12.0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4"/>
      <c r="T254" s="3"/>
      <c r="U254" s="3"/>
      <c r="V254" s="3"/>
      <c r="W254" s="3"/>
      <c r="X254" s="3"/>
      <c r="Y254" s="3"/>
      <c r="Z254" s="3"/>
      <c r="AA254" s="3"/>
    </row>
    <row r="255" ht="12.0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4"/>
      <c r="T255" s="3"/>
      <c r="U255" s="3"/>
      <c r="V255" s="3"/>
      <c r="W255" s="3"/>
      <c r="X255" s="3"/>
      <c r="Y255" s="3"/>
      <c r="Z255" s="3"/>
      <c r="AA255" s="3"/>
    </row>
    <row r="256" ht="12.0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4"/>
      <c r="T256" s="3"/>
      <c r="U256" s="3"/>
      <c r="V256" s="3"/>
      <c r="W256" s="3"/>
      <c r="X256" s="3"/>
      <c r="Y256" s="3"/>
      <c r="Z256" s="3"/>
      <c r="AA256" s="3"/>
    </row>
    <row r="257" ht="12.0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4"/>
      <c r="T257" s="3"/>
      <c r="U257" s="3"/>
      <c r="V257" s="3"/>
      <c r="W257" s="3"/>
      <c r="X257" s="3"/>
      <c r="Y257" s="3"/>
      <c r="Z257" s="3"/>
      <c r="AA257" s="3"/>
    </row>
    <row r="258" ht="12.0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4"/>
      <c r="T258" s="3"/>
      <c r="U258" s="3"/>
      <c r="V258" s="3"/>
      <c r="W258" s="3"/>
      <c r="X258" s="3"/>
      <c r="Y258" s="3"/>
      <c r="Z258" s="3"/>
      <c r="AA258" s="3"/>
    </row>
    <row r="259" ht="12.0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4"/>
      <c r="T259" s="3"/>
      <c r="U259" s="3"/>
      <c r="V259" s="3"/>
      <c r="W259" s="3"/>
      <c r="X259" s="3"/>
      <c r="Y259" s="3"/>
      <c r="Z259" s="3"/>
      <c r="AA259" s="3"/>
    </row>
    <row r="260" ht="12.0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4"/>
      <c r="T260" s="3"/>
      <c r="U260" s="3"/>
      <c r="V260" s="3"/>
      <c r="W260" s="3"/>
      <c r="X260" s="3"/>
      <c r="Y260" s="3"/>
      <c r="Z260" s="3"/>
      <c r="AA260" s="3"/>
    </row>
    <row r="261" ht="12.0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4"/>
      <c r="T261" s="3"/>
      <c r="U261" s="3"/>
      <c r="V261" s="3"/>
      <c r="W261" s="3"/>
      <c r="X261" s="3"/>
      <c r="Y261" s="3"/>
      <c r="Z261" s="3"/>
      <c r="AA261" s="3"/>
    </row>
    <row r="262" ht="12.0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4"/>
      <c r="T262" s="3"/>
      <c r="U262" s="3"/>
      <c r="V262" s="3"/>
      <c r="W262" s="3"/>
      <c r="X262" s="3"/>
      <c r="Y262" s="3"/>
      <c r="Z262" s="3"/>
      <c r="AA262" s="3"/>
    </row>
    <row r="263" ht="12.0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4"/>
      <c r="T263" s="3"/>
      <c r="U263" s="3"/>
      <c r="V263" s="3"/>
      <c r="W263" s="3"/>
      <c r="X263" s="3"/>
      <c r="Y263" s="3"/>
      <c r="Z263" s="3"/>
      <c r="AA263" s="3"/>
    </row>
    <row r="264" ht="12.0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4"/>
      <c r="T264" s="3"/>
      <c r="U264" s="3"/>
      <c r="V264" s="3"/>
      <c r="W264" s="3"/>
      <c r="X264" s="3"/>
      <c r="Y264" s="3"/>
      <c r="Z264" s="3"/>
      <c r="AA264" s="3"/>
    </row>
    <row r="265" ht="12.0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4"/>
      <c r="T265" s="3"/>
      <c r="U265" s="3"/>
      <c r="V265" s="3"/>
      <c r="W265" s="3"/>
      <c r="X265" s="3"/>
      <c r="Y265" s="3"/>
      <c r="Z265" s="3"/>
      <c r="AA265" s="3"/>
    </row>
    <row r="266" ht="12.0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4"/>
      <c r="T266" s="3"/>
      <c r="U266" s="3"/>
      <c r="V266" s="3"/>
      <c r="W266" s="3"/>
      <c r="X266" s="3"/>
      <c r="Y266" s="3"/>
      <c r="Z266" s="3"/>
      <c r="AA266" s="3"/>
    </row>
    <row r="267" ht="12.0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4"/>
      <c r="T267" s="3"/>
      <c r="U267" s="3"/>
      <c r="V267" s="3"/>
      <c r="W267" s="3"/>
      <c r="X267" s="3"/>
      <c r="Y267" s="3"/>
      <c r="Z267" s="3"/>
      <c r="AA267" s="3"/>
    </row>
    <row r="268" ht="12.0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4"/>
      <c r="T268" s="3"/>
      <c r="U268" s="3"/>
      <c r="V268" s="3"/>
      <c r="W268" s="3"/>
      <c r="X268" s="3"/>
      <c r="Y268" s="3"/>
      <c r="Z268" s="3"/>
      <c r="AA268" s="3"/>
    </row>
    <row r="269" ht="12.0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4"/>
      <c r="T269" s="3"/>
      <c r="U269" s="3"/>
      <c r="V269" s="3"/>
      <c r="W269" s="3"/>
      <c r="X269" s="3"/>
      <c r="Y269" s="3"/>
      <c r="Z269" s="3"/>
      <c r="AA269" s="3"/>
    </row>
    <row r="270" ht="12.0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4"/>
      <c r="T270" s="3"/>
      <c r="U270" s="3"/>
      <c r="V270" s="3"/>
      <c r="W270" s="3"/>
      <c r="X270" s="3"/>
      <c r="Y270" s="3"/>
      <c r="Z270" s="3"/>
      <c r="AA270" s="3"/>
    </row>
    <row r="271" ht="12.0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4"/>
      <c r="T271" s="3"/>
      <c r="U271" s="3"/>
      <c r="V271" s="3"/>
      <c r="W271" s="3"/>
      <c r="X271" s="3"/>
      <c r="Y271" s="3"/>
      <c r="Z271" s="3"/>
      <c r="AA271" s="3"/>
    </row>
    <row r="272" ht="12.0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4"/>
      <c r="T272" s="3"/>
      <c r="U272" s="3"/>
      <c r="V272" s="3"/>
      <c r="W272" s="3"/>
      <c r="X272" s="3"/>
      <c r="Y272" s="3"/>
      <c r="Z272" s="3"/>
      <c r="AA272" s="3"/>
    </row>
    <row r="273" ht="12.0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4"/>
      <c r="T273" s="3"/>
      <c r="U273" s="3"/>
      <c r="V273" s="3"/>
      <c r="W273" s="3"/>
      <c r="X273" s="3"/>
      <c r="Y273" s="3"/>
      <c r="Z273" s="3"/>
      <c r="AA273" s="3"/>
    </row>
    <row r="274" ht="12.0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4"/>
      <c r="T274" s="3"/>
      <c r="U274" s="3"/>
      <c r="V274" s="3"/>
      <c r="W274" s="3"/>
      <c r="X274" s="3"/>
      <c r="Y274" s="3"/>
      <c r="Z274" s="3"/>
      <c r="AA274" s="3"/>
    </row>
    <row r="275" ht="12.0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4"/>
      <c r="T275" s="3"/>
      <c r="U275" s="3"/>
      <c r="V275" s="3"/>
      <c r="W275" s="3"/>
      <c r="X275" s="3"/>
      <c r="Y275" s="3"/>
      <c r="Z275" s="3"/>
      <c r="AA275" s="3"/>
    </row>
    <row r="276" ht="12.0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4"/>
      <c r="T276" s="3"/>
      <c r="U276" s="3"/>
      <c r="V276" s="3"/>
      <c r="W276" s="3"/>
      <c r="X276" s="3"/>
      <c r="Y276" s="3"/>
      <c r="Z276" s="3"/>
      <c r="AA276" s="3"/>
    </row>
    <row r="277" ht="12.0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4"/>
      <c r="T277" s="3"/>
      <c r="U277" s="3"/>
      <c r="V277" s="3"/>
      <c r="W277" s="3"/>
      <c r="X277" s="3"/>
      <c r="Y277" s="3"/>
      <c r="Z277" s="3"/>
      <c r="AA277" s="3"/>
    </row>
    <row r="278" ht="12.0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4"/>
      <c r="T278" s="3"/>
      <c r="U278" s="3"/>
      <c r="V278" s="3"/>
      <c r="W278" s="3"/>
      <c r="X278" s="3"/>
      <c r="Y278" s="3"/>
      <c r="Z278" s="3"/>
      <c r="AA278" s="3"/>
    </row>
    <row r="279" ht="12.0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4"/>
      <c r="T279" s="3"/>
      <c r="U279" s="3"/>
      <c r="V279" s="3"/>
      <c r="W279" s="3"/>
      <c r="X279" s="3"/>
      <c r="Y279" s="3"/>
      <c r="Z279" s="3"/>
      <c r="AA279" s="3"/>
    </row>
    <row r="280" ht="12.0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4"/>
      <c r="T280" s="3"/>
      <c r="U280" s="3"/>
      <c r="V280" s="3"/>
      <c r="W280" s="3"/>
      <c r="X280" s="3"/>
      <c r="Y280" s="3"/>
      <c r="Z280" s="3"/>
      <c r="AA280" s="3"/>
    </row>
    <row r="281" ht="12.0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4"/>
      <c r="T281" s="3"/>
      <c r="U281" s="3"/>
      <c r="V281" s="3"/>
      <c r="W281" s="3"/>
      <c r="X281" s="3"/>
      <c r="Y281" s="3"/>
      <c r="Z281" s="3"/>
      <c r="AA281" s="3"/>
    </row>
    <row r="282" ht="12.0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4"/>
      <c r="T282" s="3"/>
      <c r="U282" s="3"/>
      <c r="V282" s="3"/>
      <c r="W282" s="3"/>
      <c r="X282" s="3"/>
      <c r="Y282" s="3"/>
      <c r="Z282" s="3"/>
      <c r="AA282" s="3"/>
    </row>
    <row r="283" ht="12.0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4"/>
      <c r="T283" s="3"/>
      <c r="U283" s="3"/>
      <c r="V283" s="3"/>
      <c r="W283" s="3"/>
      <c r="X283" s="3"/>
      <c r="Y283" s="3"/>
      <c r="Z283" s="3"/>
      <c r="AA283" s="3"/>
    </row>
    <row r="284" ht="12.0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4"/>
      <c r="T284" s="3"/>
      <c r="U284" s="3"/>
      <c r="V284" s="3"/>
      <c r="W284" s="3"/>
      <c r="X284" s="3"/>
      <c r="Y284" s="3"/>
      <c r="Z284" s="3"/>
      <c r="AA284" s="3"/>
    </row>
    <row r="285" ht="12.0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4"/>
      <c r="T285" s="3"/>
      <c r="U285" s="3"/>
      <c r="V285" s="3"/>
      <c r="W285" s="3"/>
      <c r="X285" s="3"/>
      <c r="Y285" s="3"/>
      <c r="Z285" s="3"/>
      <c r="AA285" s="3"/>
    </row>
    <row r="286" ht="12.0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4"/>
      <c r="T286" s="3"/>
      <c r="U286" s="3"/>
      <c r="V286" s="3"/>
      <c r="W286" s="3"/>
      <c r="X286" s="3"/>
      <c r="Y286" s="3"/>
      <c r="Z286" s="3"/>
      <c r="AA286" s="3"/>
    </row>
    <row r="287" ht="12.0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4"/>
      <c r="T287" s="3"/>
      <c r="U287" s="3"/>
      <c r="V287" s="3"/>
      <c r="W287" s="3"/>
      <c r="X287" s="3"/>
      <c r="Y287" s="3"/>
      <c r="Z287" s="3"/>
      <c r="AA287" s="3"/>
    </row>
    <row r="288" ht="12.0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4"/>
      <c r="T288" s="3"/>
      <c r="U288" s="3"/>
      <c r="V288" s="3"/>
      <c r="W288" s="3"/>
      <c r="X288" s="3"/>
      <c r="Y288" s="3"/>
      <c r="Z288" s="3"/>
      <c r="AA288" s="3"/>
    </row>
    <row r="289" ht="12.0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4"/>
      <c r="T289" s="3"/>
      <c r="U289" s="3"/>
      <c r="V289" s="3"/>
      <c r="W289" s="3"/>
      <c r="X289" s="3"/>
      <c r="Y289" s="3"/>
      <c r="Z289" s="3"/>
      <c r="AA289" s="3"/>
    </row>
    <row r="290" ht="12.0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4"/>
      <c r="T290" s="3"/>
      <c r="U290" s="3"/>
      <c r="V290" s="3"/>
      <c r="W290" s="3"/>
      <c r="X290" s="3"/>
      <c r="Y290" s="3"/>
      <c r="Z290" s="3"/>
      <c r="AA290" s="3"/>
    </row>
    <row r="291" ht="12.0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4"/>
      <c r="T291" s="3"/>
      <c r="U291" s="3"/>
      <c r="V291" s="3"/>
      <c r="W291" s="3"/>
      <c r="X291" s="3"/>
      <c r="Y291" s="3"/>
      <c r="Z291" s="3"/>
      <c r="AA291" s="3"/>
    </row>
    <row r="292" ht="12.0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4"/>
      <c r="T292" s="3"/>
      <c r="U292" s="3"/>
      <c r="V292" s="3"/>
      <c r="W292" s="3"/>
      <c r="X292" s="3"/>
      <c r="Y292" s="3"/>
      <c r="Z292" s="3"/>
      <c r="AA292" s="3"/>
    </row>
    <row r="293" ht="12.0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4"/>
      <c r="T293" s="3"/>
      <c r="U293" s="3"/>
      <c r="V293" s="3"/>
      <c r="W293" s="3"/>
      <c r="X293" s="3"/>
      <c r="Y293" s="3"/>
      <c r="Z293" s="3"/>
      <c r="AA293" s="3"/>
    </row>
    <row r="294" ht="12.0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4"/>
      <c r="T294" s="3"/>
      <c r="U294" s="3"/>
      <c r="V294" s="3"/>
      <c r="W294" s="3"/>
      <c r="X294" s="3"/>
      <c r="Y294" s="3"/>
      <c r="Z294" s="3"/>
      <c r="AA294" s="3"/>
    </row>
    <row r="295" ht="12.0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4"/>
      <c r="T295" s="3"/>
      <c r="U295" s="3"/>
      <c r="V295" s="3"/>
      <c r="W295" s="3"/>
      <c r="X295" s="3"/>
      <c r="Y295" s="3"/>
      <c r="Z295" s="3"/>
      <c r="AA295" s="3"/>
    </row>
    <row r="296" ht="12.0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4"/>
      <c r="T296" s="3"/>
      <c r="U296" s="3"/>
      <c r="V296" s="3"/>
      <c r="W296" s="3"/>
      <c r="X296" s="3"/>
      <c r="Y296" s="3"/>
      <c r="Z296" s="3"/>
      <c r="AA296" s="3"/>
    </row>
    <row r="297" ht="12.0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4"/>
      <c r="T297" s="3"/>
      <c r="U297" s="3"/>
      <c r="V297" s="3"/>
      <c r="W297" s="3"/>
      <c r="X297" s="3"/>
      <c r="Y297" s="3"/>
      <c r="Z297" s="3"/>
      <c r="AA297" s="3"/>
    </row>
    <row r="298" ht="12.0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4"/>
      <c r="T298" s="3"/>
      <c r="U298" s="3"/>
      <c r="V298" s="3"/>
      <c r="W298" s="3"/>
      <c r="X298" s="3"/>
      <c r="Y298" s="3"/>
      <c r="Z298" s="3"/>
      <c r="AA298" s="3"/>
    </row>
    <row r="299" ht="12.0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4"/>
      <c r="T299" s="3"/>
      <c r="U299" s="3"/>
      <c r="V299" s="3"/>
      <c r="W299" s="3"/>
      <c r="X299" s="3"/>
      <c r="Y299" s="3"/>
      <c r="Z299" s="3"/>
      <c r="AA299" s="3"/>
    </row>
    <row r="300" ht="12.0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4"/>
      <c r="T300" s="3"/>
      <c r="U300" s="3"/>
      <c r="V300" s="3"/>
      <c r="W300" s="3"/>
      <c r="X300" s="3"/>
      <c r="Y300" s="3"/>
      <c r="Z300" s="3"/>
      <c r="AA300" s="3"/>
    </row>
    <row r="301" ht="12.0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4"/>
      <c r="T301" s="3"/>
      <c r="U301" s="3"/>
      <c r="V301" s="3"/>
      <c r="W301" s="3"/>
      <c r="X301" s="3"/>
      <c r="Y301" s="3"/>
      <c r="Z301" s="3"/>
      <c r="AA301" s="3"/>
    </row>
    <row r="302" ht="12.0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4"/>
      <c r="T302" s="3"/>
      <c r="U302" s="3"/>
      <c r="V302" s="3"/>
      <c r="W302" s="3"/>
      <c r="X302" s="3"/>
      <c r="Y302" s="3"/>
      <c r="Z302" s="3"/>
      <c r="AA302" s="3"/>
    </row>
    <row r="303" ht="12.0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4"/>
      <c r="T303" s="3"/>
      <c r="U303" s="3"/>
      <c r="V303" s="3"/>
      <c r="W303" s="3"/>
      <c r="X303" s="3"/>
      <c r="Y303" s="3"/>
      <c r="Z303" s="3"/>
      <c r="AA303" s="3"/>
    </row>
    <row r="304" ht="12.0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4"/>
      <c r="T304" s="3"/>
      <c r="U304" s="3"/>
      <c r="V304" s="3"/>
      <c r="W304" s="3"/>
      <c r="X304" s="3"/>
      <c r="Y304" s="3"/>
      <c r="Z304" s="3"/>
      <c r="AA304" s="3"/>
    </row>
    <row r="305" ht="12.0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4"/>
      <c r="T305" s="3"/>
      <c r="U305" s="3"/>
      <c r="V305" s="3"/>
      <c r="W305" s="3"/>
      <c r="X305" s="3"/>
      <c r="Y305" s="3"/>
      <c r="Z305" s="3"/>
      <c r="AA305" s="3"/>
    </row>
    <row r="306" ht="12.0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4"/>
      <c r="T306" s="3"/>
      <c r="U306" s="3"/>
      <c r="V306" s="3"/>
      <c r="W306" s="3"/>
      <c r="X306" s="3"/>
      <c r="Y306" s="3"/>
      <c r="Z306" s="3"/>
      <c r="AA306" s="3"/>
    </row>
    <row r="307" ht="12.0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4"/>
      <c r="T307" s="3"/>
      <c r="U307" s="3"/>
      <c r="V307" s="3"/>
      <c r="W307" s="3"/>
      <c r="X307" s="3"/>
      <c r="Y307" s="3"/>
      <c r="Z307" s="3"/>
      <c r="AA307" s="3"/>
    </row>
    <row r="308" ht="12.0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4"/>
      <c r="T308" s="3"/>
      <c r="U308" s="3"/>
      <c r="V308" s="3"/>
      <c r="W308" s="3"/>
      <c r="X308" s="3"/>
      <c r="Y308" s="3"/>
      <c r="Z308" s="3"/>
      <c r="AA308" s="3"/>
    </row>
    <row r="309" ht="12.0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4"/>
      <c r="T309" s="3"/>
      <c r="U309" s="3"/>
      <c r="V309" s="3"/>
      <c r="W309" s="3"/>
      <c r="X309" s="3"/>
      <c r="Y309" s="3"/>
      <c r="Z309" s="3"/>
      <c r="AA309" s="3"/>
    </row>
    <row r="310" ht="12.0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4"/>
      <c r="T310" s="3"/>
      <c r="U310" s="3"/>
      <c r="V310" s="3"/>
      <c r="W310" s="3"/>
      <c r="X310" s="3"/>
      <c r="Y310" s="3"/>
      <c r="Z310" s="3"/>
      <c r="AA310" s="3"/>
    </row>
    <row r="311" ht="12.0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4"/>
      <c r="T311" s="3"/>
      <c r="U311" s="3"/>
      <c r="V311" s="3"/>
      <c r="W311" s="3"/>
      <c r="X311" s="3"/>
      <c r="Y311" s="3"/>
      <c r="Z311" s="3"/>
      <c r="AA311" s="3"/>
    </row>
    <row r="312" ht="12.0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4"/>
      <c r="T312" s="3"/>
      <c r="U312" s="3"/>
      <c r="V312" s="3"/>
      <c r="W312" s="3"/>
      <c r="X312" s="3"/>
      <c r="Y312" s="3"/>
      <c r="Z312" s="3"/>
      <c r="AA312" s="3"/>
    </row>
    <row r="313" ht="12.0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4"/>
      <c r="T313" s="3"/>
      <c r="U313" s="3"/>
      <c r="V313" s="3"/>
      <c r="W313" s="3"/>
      <c r="X313" s="3"/>
      <c r="Y313" s="3"/>
      <c r="Z313" s="3"/>
      <c r="AA313" s="3"/>
    </row>
    <row r="314" ht="12.0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4"/>
      <c r="T314" s="3"/>
      <c r="U314" s="3"/>
      <c r="V314" s="3"/>
      <c r="W314" s="3"/>
      <c r="X314" s="3"/>
      <c r="Y314" s="3"/>
      <c r="Z314" s="3"/>
      <c r="AA314" s="3"/>
    </row>
    <row r="315" ht="12.0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4"/>
      <c r="T315" s="3"/>
      <c r="U315" s="3"/>
      <c r="V315" s="3"/>
      <c r="W315" s="3"/>
      <c r="X315" s="3"/>
      <c r="Y315" s="3"/>
      <c r="Z315" s="3"/>
      <c r="AA315" s="3"/>
    </row>
    <row r="316" ht="12.0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4"/>
      <c r="T316" s="3"/>
      <c r="U316" s="3"/>
      <c r="V316" s="3"/>
      <c r="W316" s="3"/>
      <c r="X316" s="3"/>
      <c r="Y316" s="3"/>
      <c r="Z316" s="3"/>
      <c r="AA316" s="3"/>
    </row>
    <row r="317" ht="12.0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4"/>
      <c r="T317" s="3"/>
      <c r="U317" s="3"/>
      <c r="V317" s="3"/>
      <c r="W317" s="3"/>
      <c r="X317" s="3"/>
      <c r="Y317" s="3"/>
      <c r="Z317" s="3"/>
      <c r="AA317" s="3"/>
    </row>
    <row r="318" ht="12.0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4"/>
      <c r="T318" s="3"/>
      <c r="U318" s="3"/>
      <c r="V318" s="3"/>
      <c r="W318" s="3"/>
      <c r="X318" s="3"/>
      <c r="Y318" s="3"/>
      <c r="Z318" s="3"/>
      <c r="AA318" s="3"/>
    </row>
    <row r="319" ht="12.0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4"/>
      <c r="T319" s="3"/>
      <c r="U319" s="3"/>
      <c r="V319" s="3"/>
      <c r="W319" s="3"/>
      <c r="X319" s="3"/>
      <c r="Y319" s="3"/>
      <c r="Z319" s="3"/>
      <c r="AA319" s="3"/>
    </row>
    <row r="320" ht="12.0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4"/>
      <c r="T320" s="3"/>
      <c r="U320" s="3"/>
      <c r="V320" s="3"/>
      <c r="W320" s="3"/>
      <c r="X320" s="3"/>
      <c r="Y320" s="3"/>
      <c r="Z320" s="3"/>
      <c r="AA320" s="3"/>
    </row>
    <row r="321" ht="12.0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4"/>
      <c r="T321" s="3"/>
      <c r="U321" s="3"/>
      <c r="V321" s="3"/>
      <c r="W321" s="3"/>
      <c r="X321" s="3"/>
      <c r="Y321" s="3"/>
      <c r="Z321" s="3"/>
      <c r="AA321" s="3"/>
    </row>
    <row r="322" ht="12.0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4"/>
      <c r="T322" s="3"/>
      <c r="U322" s="3"/>
      <c r="V322" s="3"/>
      <c r="W322" s="3"/>
      <c r="X322" s="3"/>
      <c r="Y322" s="3"/>
      <c r="Z322" s="3"/>
      <c r="AA322" s="3"/>
    </row>
    <row r="323" ht="12.0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4"/>
      <c r="T323" s="3"/>
      <c r="U323" s="3"/>
      <c r="V323" s="3"/>
      <c r="W323" s="3"/>
      <c r="X323" s="3"/>
      <c r="Y323" s="3"/>
      <c r="Z323" s="3"/>
      <c r="AA323" s="3"/>
    </row>
    <row r="324" ht="12.0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4"/>
      <c r="T324" s="3"/>
      <c r="U324" s="3"/>
      <c r="V324" s="3"/>
      <c r="W324" s="3"/>
      <c r="X324" s="3"/>
      <c r="Y324" s="3"/>
      <c r="Z324" s="3"/>
      <c r="AA324" s="3"/>
    </row>
    <row r="325" ht="12.0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4"/>
      <c r="T325" s="3"/>
      <c r="U325" s="3"/>
      <c r="V325" s="3"/>
      <c r="W325" s="3"/>
      <c r="X325" s="3"/>
      <c r="Y325" s="3"/>
      <c r="Z325" s="3"/>
      <c r="AA325" s="3"/>
    </row>
    <row r="326" ht="12.0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4"/>
      <c r="T326" s="3"/>
      <c r="U326" s="3"/>
      <c r="V326" s="3"/>
      <c r="W326" s="3"/>
      <c r="X326" s="3"/>
      <c r="Y326" s="3"/>
      <c r="Z326" s="3"/>
      <c r="AA326" s="3"/>
    </row>
    <row r="327" ht="12.0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4"/>
      <c r="T327" s="3"/>
      <c r="U327" s="3"/>
      <c r="V327" s="3"/>
      <c r="W327" s="3"/>
      <c r="X327" s="3"/>
      <c r="Y327" s="3"/>
      <c r="Z327" s="3"/>
      <c r="AA327" s="3"/>
    </row>
    <row r="328" ht="12.0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4"/>
      <c r="T328" s="3"/>
      <c r="U328" s="3"/>
      <c r="V328" s="3"/>
      <c r="W328" s="3"/>
      <c r="X328" s="3"/>
      <c r="Y328" s="3"/>
      <c r="Z328" s="3"/>
      <c r="AA328" s="3"/>
    </row>
    <row r="329" ht="12.0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4"/>
      <c r="T329" s="3"/>
      <c r="U329" s="3"/>
      <c r="V329" s="3"/>
      <c r="W329" s="3"/>
      <c r="X329" s="3"/>
      <c r="Y329" s="3"/>
      <c r="Z329" s="3"/>
      <c r="AA329" s="3"/>
    </row>
    <row r="330" ht="12.0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4"/>
      <c r="T330" s="3"/>
      <c r="U330" s="3"/>
      <c r="V330" s="3"/>
      <c r="W330" s="3"/>
      <c r="X330" s="3"/>
      <c r="Y330" s="3"/>
      <c r="Z330" s="3"/>
      <c r="AA330" s="3"/>
    </row>
    <row r="331" ht="12.0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4"/>
      <c r="T331" s="3"/>
      <c r="U331" s="3"/>
      <c r="V331" s="3"/>
      <c r="W331" s="3"/>
      <c r="X331" s="3"/>
      <c r="Y331" s="3"/>
      <c r="Z331" s="3"/>
      <c r="AA331" s="3"/>
    </row>
    <row r="332" ht="12.0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4"/>
      <c r="T332" s="3"/>
      <c r="U332" s="3"/>
      <c r="V332" s="3"/>
      <c r="W332" s="3"/>
      <c r="X332" s="3"/>
      <c r="Y332" s="3"/>
      <c r="Z332" s="3"/>
      <c r="AA332" s="3"/>
    </row>
    <row r="333" ht="12.0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4"/>
      <c r="T333" s="3"/>
      <c r="U333" s="3"/>
      <c r="V333" s="3"/>
      <c r="W333" s="3"/>
      <c r="X333" s="3"/>
      <c r="Y333" s="3"/>
      <c r="Z333" s="3"/>
      <c r="AA333" s="3"/>
    </row>
    <row r="334" ht="12.0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4"/>
      <c r="T334" s="3"/>
      <c r="U334" s="3"/>
      <c r="V334" s="3"/>
      <c r="W334" s="3"/>
      <c r="X334" s="3"/>
      <c r="Y334" s="3"/>
      <c r="Z334" s="3"/>
      <c r="AA334" s="3"/>
    </row>
    <row r="335" ht="12.0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4"/>
      <c r="T335" s="3"/>
      <c r="U335" s="3"/>
      <c r="V335" s="3"/>
      <c r="W335" s="3"/>
      <c r="X335" s="3"/>
      <c r="Y335" s="3"/>
      <c r="Z335" s="3"/>
      <c r="AA335" s="3"/>
    </row>
    <row r="336" ht="12.0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4"/>
      <c r="T336" s="3"/>
      <c r="U336" s="3"/>
      <c r="V336" s="3"/>
      <c r="W336" s="3"/>
      <c r="X336" s="3"/>
      <c r="Y336" s="3"/>
      <c r="Z336" s="3"/>
      <c r="AA336" s="3"/>
    </row>
    <row r="337" ht="12.0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4"/>
      <c r="T337" s="3"/>
      <c r="U337" s="3"/>
      <c r="V337" s="3"/>
      <c r="W337" s="3"/>
      <c r="X337" s="3"/>
      <c r="Y337" s="3"/>
      <c r="Z337" s="3"/>
      <c r="AA337" s="3"/>
    </row>
    <row r="338" ht="12.0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4"/>
      <c r="T338" s="3"/>
      <c r="U338" s="3"/>
      <c r="V338" s="3"/>
      <c r="W338" s="3"/>
      <c r="X338" s="3"/>
      <c r="Y338" s="3"/>
      <c r="Z338" s="3"/>
      <c r="AA338" s="3"/>
    </row>
    <row r="339" ht="12.0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4"/>
      <c r="T339" s="3"/>
      <c r="U339" s="3"/>
      <c r="V339" s="3"/>
      <c r="W339" s="3"/>
      <c r="X339" s="3"/>
      <c r="Y339" s="3"/>
      <c r="Z339" s="3"/>
      <c r="AA339" s="3"/>
    </row>
    <row r="340" ht="12.0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4"/>
      <c r="T340" s="3"/>
      <c r="U340" s="3"/>
      <c r="V340" s="3"/>
      <c r="W340" s="3"/>
      <c r="X340" s="3"/>
      <c r="Y340" s="3"/>
      <c r="Z340" s="3"/>
      <c r="AA340" s="3"/>
    </row>
    <row r="341" ht="12.0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4"/>
      <c r="T341" s="3"/>
      <c r="U341" s="3"/>
      <c r="V341" s="3"/>
      <c r="W341" s="3"/>
      <c r="X341" s="3"/>
      <c r="Y341" s="3"/>
      <c r="Z341" s="3"/>
      <c r="AA341" s="3"/>
    </row>
    <row r="342" ht="12.0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4"/>
      <c r="T342" s="3"/>
      <c r="U342" s="3"/>
      <c r="V342" s="3"/>
      <c r="W342" s="3"/>
      <c r="X342" s="3"/>
      <c r="Y342" s="3"/>
      <c r="Z342" s="3"/>
      <c r="AA342" s="3"/>
    </row>
    <row r="343" ht="12.0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4"/>
      <c r="T343" s="3"/>
      <c r="U343" s="3"/>
      <c r="V343" s="3"/>
      <c r="W343" s="3"/>
      <c r="X343" s="3"/>
      <c r="Y343" s="3"/>
      <c r="Z343" s="3"/>
      <c r="AA343" s="3"/>
    </row>
    <row r="344" ht="12.0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4"/>
      <c r="T344" s="3"/>
      <c r="U344" s="3"/>
      <c r="V344" s="3"/>
      <c r="W344" s="3"/>
      <c r="X344" s="3"/>
      <c r="Y344" s="3"/>
      <c r="Z344" s="3"/>
      <c r="AA344" s="3"/>
    </row>
    <row r="345" ht="12.0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4"/>
      <c r="T345" s="3"/>
      <c r="U345" s="3"/>
      <c r="V345" s="3"/>
      <c r="W345" s="3"/>
      <c r="X345" s="3"/>
      <c r="Y345" s="3"/>
      <c r="Z345" s="3"/>
      <c r="AA345" s="3"/>
    </row>
    <row r="346" ht="12.0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4"/>
      <c r="T346" s="3"/>
      <c r="U346" s="3"/>
      <c r="V346" s="3"/>
      <c r="W346" s="3"/>
      <c r="X346" s="3"/>
      <c r="Y346" s="3"/>
      <c r="Z346" s="3"/>
      <c r="AA346" s="3"/>
    </row>
    <row r="347" ht="12.0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4"/>
      <c r="T347" s="3"/>
      <c r="U347" s="3"/>
      <c r="V347" s="3"/>
      <c r="W347" s="3"/>
      <c r="X347" s="3"/>
      <c r="Y347" s="3"/>
      <c r="Z347" s="3"/>
      <c r="AA347" s="3"/>
    </row>
    <row r="348" ht="12.0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4"/>
      <c r="T348" s="3"/>
      <c r="U348" s="3"/>
      <c r="V348" s="3"/>
      <c r="W348" s="3"/>
      <c r="X348" s="3"/>
      <c r="Y348" s="3"/>
      <c r="Z348" s="3"/>
      <c r="AA348" s="3"/>
    </row>
    <row r="349" ht="12.0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4"/>
      <c r="T349" s="3"/>
      <c r="U349" s="3"/>
      <c r="V349" s="3"/>
      <c r="W349" s="3"/>
      <c r="X349" s="3"/>
      <c r="Y349" s="3"/>
      <c r="Z349" s="3"/>
      <c r="AA349" s="3"/>
    </row>
    <row r="350" ht="12.0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4"/>
      <c r="T350" s="3"/>
      <c r="U350" s="3"/>
      <c r="V350" s="3"/>
      <c r="W350" s="3"/>
      <c r="X350" s="3"/>
      <c r="Y350" s="3"/>
      <c r="Z350" s="3"/>
      <c r="AA350" s="3"/>
    </row>
    <row r="351" ht="12.0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4"/>
      <c r="T351" s="3"/>
      <c r="U351" s="3"/>
      <c r="V351" s="3"/>
      <c r="W351" s="3"/>
      <c r="X351" s="3"/>
      <c r="Y351" s="3"/>
      <c r="Z351" s="3"/>
      <c r="AA351" s="3"/>
    </row>
    <row r="352" ht="12.0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4"/>
      <c r="T352" s="3"/>
      <c r="U352" s="3"/>
      <c r="V352" s="3"/>
      <c r="W352" s="3"/>
      <c r="X352" s="3"/>
      <c r="Y352" s="3"/>
      <c r="Z352" s="3"/>
      <c r="AA352" s="3"/>
    </row>
    <row r="353" ht="12.0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4"/>
      <c r="T353" s="3"/>
      <c r="U353" s="3"/>
      <c r="V353" s="3"/>
      <c r="W353" s="3"/>
      <c r="X353" s="3"/>
      <c r="Y353" s="3"/>
      <c r="Z353" s="3"/>
      <c r="AA353" s="3"/>
    </row>
    <row r="354" ht="12.0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4"/>
      <c r="T354" s="3"/>
      <c r="U354" s="3"/>
      <c r="V354" s="3"/>
      <c r="W354" s="3"/>
      <c r="X354" s="3"/>
      <c r="Y354" s="3"/>
      <c r="Z354" s="3"/>
      <c r="AA354" s="3"/>
    </row>
    <row r="355" ht="12.0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4"/>
      <c r="T355" s="3"/>
      <c r="U355" s="3"/>
      <c r="V355" s="3"/>
      <c r="W355" s="3"/>
      <c r="X355" s="3"/>
      <c r="Y355" s="3"/>
      <c r="Z355" s="3"/>
      <c r="AA355" s="3"/>
    </row>
    <row r="356" ht="12.0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4"/>
      <c r="T356" s="3"/>
      <c r="U356" s="3"/>
      <c r="V356" s="3"/>
      <c r="W356" s="3"/>
      <c r="X356" s="3"/>
      <c r="Y356" s="3"/>
      <c r="Z356" s="3"/>
      <c r="AA356" s="3"/>
    </row>
    <row r="357" ht="12.0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4"/>
      <c r="T357" s="3"/>
      <c r="U357" s="3"/>
      <c r="V357" s="3"/>
      <c r="W357" s="3"/>
      <c r="X357" s="3"/>
      <c r="Y357" s="3"/>
      <c r="Z357" s="3"/>
      <c r="AA357" s="3"/>
    </row>
    <row r="358" ht="12.0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4"/>
      <c r="T358" s="3"/>
      <c r="U358" s="3"/>
      <c r="V358" s="3"/>
      <c r="W358" s="3"/>
      <c r="X358" s="3"/>
      <c r="Y358" s="3"/>
      <c r="Z358" s="3"/>
      <c r="AA358" s="3"/>
    </row>
    <row r="359" ht="12.0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4"/>
      <c r="T359" s="3"/>
      <c r="U359" s="3"/>
      <c r="V359" s="3"/>
      <c r="W359" s="3"/>
      <c r="X359" s="3"/>
      <c r="Y359" s="3"/>
      <c r="Z359" s="3"/>
      <c r="AA359" s="3"/>
    </row>
    <row r="360" ht="12.0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4"/>
      <c r="T360" s="3"/>
      <c r="U360" s="3"/>
      <c r="V360" s="3"/>
      <c r="W360" s="3"/>
      <c r="X360" s="3"/>
      <c r="Y360" s="3"/>
      <c r="Z360" s="3"/>
      <c r="AA360" s="3"/>
    </row>
    <row r="361" ht="12.0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4"/>
      <c r="T361" s="3"/>
      <c r="U361" s="3"/>
      <c r="V361" s="3"/>
      <c r="W361" s="3"/>
      <c r="X361" s="3"/>
      <c r="Y361" s="3"/>
      <c r="Z361" s="3"/>
      <c r="AA361" s="3"/>
    </row>
    <row r="362" ht="12.0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4"/>
      <c r="T362" s="3"/>
      <c r="U362" s="3"/>
      <c r="V362" s="3"/>
      <c r="W362" s="3"/>
      <c r="X362" s="3"/>
      <c r="Y362" s="3"/>
      <c r="Z362" s="3"/>
      <c r="AA362" s="3"/>
    </row>
    <row r="363" ht="12.0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4"/>
      <c r="T363" s="3"/>
      <c r="U363" s="3"/>
      <c r="V363" s="3"/>
      <c r="W363" s="3"/>
      <c r="X363" s="3"/>
      <c r="Y363" s="3"/>
      <c r="Z363" s="3"/>
      <c r="AA363" s="3"/>
    </row>
    <row r="364" ht="12.0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4"/>
      <c r="T364" s="3"/>
      <c r="U364" s="3"/>
      <c r="V364" s="3"/>
      <c r="W364" s="3"/>
      <c r="X364" s="3"/>
      <c r="Y364" s="3"/>
      <c r="Z364" s="3"/>
      <c r="AA364" s="3"/>
    </row>
    <row r="365" ht="12.0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4"/>
      <c r="T365" s="3"/>
      <c r="U365" s="3"/>
      <c r="V365" s="3"/>
      <c r="W365" s="3"/>
      <c r="X365" s="3"/>
      <c r="Y365" s="3"/>
      <c r="Z365" s="3"/>
      <c r="AA365" s="3"/>
    </row>
    <row r="366" ht="12.0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4"/>
      <c r="T366" s="3"/>
      <c r="U366" s="3"/>
      <c r="V366" s="3"/>
      <c r="W366" s="3"/>
      <c r="X366" s="3"/>
      <c r="Y366" s="3"/>
      <c r="Z366" s="3"/>
      <c r="AA366" s="3"/>
    </row>
    <row r="367" ht="12.0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4"/>
      <c r="T367" s="3"/>
      <c r="U367" s="3"/>
      <c r="V367" s="3"/>
      <c r="W367" s="3"/>
      <c r="X367" s="3"/>
      <c r="Y367" s="3"/>
      <c r="Z367" s="3"/>
      <c r="AA367" s="3"/>
    </row>
    <row r="368" ht="12.0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4"/>
      <c r="T368" s="3"/>
      <c r="U368" s="3"/>
      <c r="V368" s="3"/>
      <c r="W368" s="3"/>
      <c r="X368" s="3"/>
      <c r="Y368" s="3"/>
      <c r="Z368" s="3"/>
      <c r="AA368" s="3"/>
    </row>
    <row r="369" ht="12.0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4"/>
      <c r="T369" s="3"/>
      <c r="U369" s="3"/>
      <c r="V369" s="3"/>
      <c r="W369" s="3"/>
      <c r="X369" s="3"/>
      <c r="Y369" s="3"/>
      <c r="Z369" s="3"/>
      <c r="AA369" s="3"/>
    </row>
    <row r="370" ht="12.0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4"/>
      <c r="T370" s="3"/>
      <c r="U370" s="3"/>
      <c r="V370" s="3"/>
      <c r="W370" s="3"/>
      <c r="X370" s="3"/>
      <c r="Y370" s="3"/>
      <c r="Z370" s="3"/>
      <c r="AA370" s="3"/>
    </row>
    <row r="371" ht="12.0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4"/>
      <c r="T371" s="3"/>
      <c r="U371" s="3"/>
      <c r="V371" s="3"/>
      <c r="W371" s="3"/>
      <c r="X371" s="3"/>
      <c r="Y371" s="3"/>
      <c r="Z371" s="3"/>
      <c r="AA371" s="3"/>
    </row>
    <row r="372" ht="12.0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4"/>
      <c r="T372" s="3"/>
      <c r="U372" s="3"/>
      <c r="V372" s="3"/>
      <c r="W372" s="3"/>
      <c r="X372" s="3"/>
      <c r="Y372" s="3"/>
      <c r="Z372" s="3"/>
      <c r="AA372" s="3"/>
    </row>
    <row r="373" ht="12.0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4"/>
      <c r="T373" s="3"/>
      <c r="U373" s="3"/>
      <c r="V373" s="3"/>
      <c r="W373" s="3"/>
      <c r="X373" s="3"/>
      <c r="Y373" s="3"/>
      <c r="Z373" s="3"/>
      <c r="AA373" s="3"/>
    </row>
    <row r="374" ht="12.0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4"/>
      <c r="T374" s="3"/>
      <c r="U374" s="3"/>
      <c r="V374" s="3"/>
      <c r="W374" s="3"/>
      <c r="X374" s="3"/>
      <c r="Y374" s="3"/>
      <c r="Z374" s="3"/>
      <c r="AA374" s="3"/>
    </row>
    <row r="375" ht="12.0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4"/>
      <c r="T375" s="3"/>
      <c r="U375" s="3"/>
      <c r="V375" s="3"/>
      <c r="W375" s="3"/>
      <c r="X375" s="3"/>
      <c r="Y375" s="3"/>
      <c r="Z375" s="3"/>
      <c r="AA375" s="3"/>
    </row>
    <row r="376" ht="12.0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4"/>
      <c r="T376" s="3"/>
      <c r="U376" s="3"/>
      <c r="V376" s="3"/>
      <c r="W376" s="3"/>
      <c r="X376" s="3"/>
      <c r="Y376" s="3"/>
      <c r="Z376" s="3"/>
      <c r="AA376" s="3"/>
    </row>
    <row r="377" ht="12.0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4"/>
      <c r="T377" s="3"/>
      <c r="U377" s="3"/>
      <c r="V377" s="3"/>
      <c r="W377" s="3"/>
      <c r="X377" s="3"/>
      <c r="Y377" s="3"/>
      <c r="Z377" s="3"/>
      <c r="AA377" s="3"/>
    </row>
    <row r="378" ht="12.0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4"/>
      <c r="T378" s="3"/>
      <c r="U378" s="3"/>
      <c r="V378" s="3"/>
      <c r="W378" s="3"/>
      <c r="X378" s="3"/>
      <c r="Y378" s="3"/>
      <c r="Z378" s="3"/>
      <c r="AA378" s="3"/>
    </row>
    <row r="379" ht="12.0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4"/>
      <c r="T379" s="3"/>
      <c r="U379" s="3"/>
      <c r="V379" s="3"/>
      <c r="W379" s="3"/>
      <c r="X379" s="3"/>
      <c r="Y379" s="3"/>
      <c r="Z379" s="3"/>
      <c r="AA379" s="3"/>
    </row>
    <row r="380" ht="12.0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4"/>
      <c r="T380" s="3"/>
      <c r="U380" s="3"/>
      <c r="V380" s="3"/>
      <c r="W380" s="3"/>
      <c r="X380" s="3"/>
      <c r="Y380" s="3"/>
      <c r="Z380" s="3"/>
      <c r="AA380" s="3"/>
    </row>
    <row r="381" ht="12.0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4"/>
      <c r="T381" s="3"/>
      <c r="U381" s="3"/>
      <c r="V381" s="3"/>
      <c r="W381" s="3"/>
      <c r="X381" s="3"/>
      <c r="Y381" s="3"/>
      <c r="Z381" s="3"/>
      <c r="AA381" s="3"/>
    </row>
    <row r="382" ht="12.0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4"/>
      <c r="T382" s="3"/>
      <c r="U382" s="3"/>
      <c r="V382" s="3"/>
      <c r="W382" s="3"/>
      <c r="X382" s="3"/>
      <c r="Y382" s="3"/>
      <c r="Z382" s="3"/>
      <c r="AA382" s="3"/>
    </row>
    <row r="383" ht="12.0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4"/>
      <c r="T383" s="3"/>
      <c r="U383" s="3"/>
      <c r="V383" s="3"/>
      <c r="W383" s="3"/>
      <c r="X383" s="3"/>
      <c r="Y383" s="3"/>
      <c r="Z383" s="3"/>
      <c r="AA383" s="3"/>
    </row>
    <row r="384" ht="12.0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4"/>
      <c r="T384" s="3"/>
      <c r="U384" s="3"/>
      <c r="V384" s="3"/>
      <c r="W384" s="3"/>
      <c r="X384" s="3"/>
      <c r="Y384" s="3"/>
      <c r="Z384" s="3"/>
      <c r="AA384" s="3"/>
    </row>
    <row r="385" ht="12.0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4"/>
      <c r="T385" s="3"/>
      <c r="U385" s="3"/>
      <c r="V385" s="3"/>
      <c r="W385" s="3"/>
      <c r="X385" s="3"/>
      <c r="Y385" s="3"/>
      <c r="Z385" s="3"/>
      <c r="AA385" s="3"/>
    </row>
    <row r="386" ht="12.0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4"/>
      <c r="T386" s="3"/>
      <c r="U386" s="3"/>
      <c r="V386" s="3"/>
      <c r="W386" s="3"/>
      <c r="X386" s="3"/>
      <c r="Y386" s="3"/>
      <c r="Z386" s="3"/>
      <c r="AA386" s="3"/>
    </row>
    <row r="387" ht="12.0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4"/>
      <c r="T387" s="3"/>
      <c r="U387" s="3"/>
      <c r="V387" s="3"/>
      <c r="W387" s="3"/>
      <c r="X387" s="3"/>
      <c r="Y387" s="3"/>
      <c r="Z387" s="3"/>
      <c r="AA387" s="3"/>
    </row>
    <row r="388" ht="12.0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4"/>
      <c r="T388" s="3"/>
      <c r="U388" s="3"/>
      <c r="V388" s="3"/>
      <c r="W388" s="3"/>
      <c r="X388" s="3"/>
      <c r="Y388" s="3"/>
      <c r="Z388" s="3"/>
      <c r="AA388" s="3"/>
    </row>
    <row r="389" ht="12.0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4"/>
      <c r="T389" s="3"/>
      <c r="U389" s="3"/>
      <c r="V389" s="3"/>
      <c r="W389" s="3"/>
      <c r="X389" s="3"/>
      <c r="Y389" s="3"/>
      <c r="Z389" s="3"/>
      <c r="AA389" s="3"/>
    </row>
    <row r="390" ht="12.0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4"/>
      <c r="T390" s="3"/>
      <c r="U390" s="3"/>
      <c r="V390" s="3"/>
      <c r="W390" s="3"/>
      <c r="X390" s="3"/>
      <c r="Y390" s="3"/>
      <c r="Z390" s="3"/>
      <c r="AA390" s="3"/>
    </row>
    <row r="391" ht="12.0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4"/>
      <c r="T391" s="3"/>
      <c r="U391" s="3"/>
      <c r="V391" s="3"/>
      <c r="W391" s="3"/>
      <c r="X391" s="3"/>
      <c r="Y391" s="3"/>
      <c r="Z391" s="3"/>
      <c r="AA391" s="3"/>
    </row>
    <row r="392" ht="12.0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4"/>
      <c r="T392" s="3"/>
      <c r="U392" s="3"/>
      <c r="V392" s="3"/>
      <c r="W392" s="3"/>
      <c r="X392" s="3"/>
      <c r="Y392" s="3"/>
      <c r="Z392" s="3"/>
      <c r="AA392" s="3"/>
    </row>
    <row r="393" ht="12.0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4"/>
      <c r="T393" s="3"/>
      <c r="U393" s="3"/>
      <c r="V393" s="3"/>
      <c r="W393" s="3"/>
      <c r="X393" s="3"/>
      <c r="Y393" s="3"/>
      <c r="Z393" s="3"/>
      <c r="AA393" s="3"/>
    </row>
    <row r="394" ht="12.0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4"/>
      <c r="T394" s="3"/>
      <c r="U394" s="3"/>
      <c r="V394" s="3"/>
      <c r="W394" s="3"/>
      <c r="X394" s="3"/>
      <c r="Y394" s="3"/>
      <c r="Z394" s="3"/>
      <c r="AA394" s="3"/>
    </row>
    <row r="395" ht="12.0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4"/>
      <c r="T395" s="3"/>
      <c r="U395" s="3"/>
      <c r="V395" s="3"/>
      <c r="W395" s="3"/>
      <c r="X395" s="3"/>
      <c r="Y395" s="3"/>
      <c r="Z395" s="3"/>
      <c r="AA395" s="3"/>
    </row>
    <row r="396" ht="12.0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4"/>
      <c r="T396" s="3"/>
      <c r="U396" s="3"/>
      <c r="V396" s="3"/>
      <c r="W396" s="3"/>
      <c r="X396" s="3"/>
      <c r="Y396" s="3"/>
      <c r="Z396" s="3"/>
      <c r="AA396" s="3"/>
    </row>
    <row r="397" ht="12.0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4"/>
      <c r="T397" s="3"/>
      <c r="U397" s="3"/>
      <c r="V397" s="3"/>
      <c r="W397" s="3"/>
      <c r="X397" s="3"/>
      <c r="Y397" s="3"/>
      <c r="Z397" s="3"/>
      <c r="AA397" s="3"/>
    </row>
    <row r="398" ht="12.0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4"/>
      <c r="T398" s="3"/>
      <c r="U398" s="3"/>
      <c r="V398" s="3"/>
      <c r="W398" s="3"/>
      <c r="X398" s="3"/>
      <c r="Y398" s="3"/>
      <c r="Z398" s="3"/>
      <c r="AA398" s="3"/>
    </row>
    <row r="399" ht="12.0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4"/>
      <c r="T399" s="3"/>
      <c r="U399" s="3"/>
      <c r="V399" s="3"/>
      <c r="W399" s="3"/>
      <c r="X399" s="3"/>
      <c r="Y399" s="3"/>
      <c r="Z399" s="3"/>
      <c r="AA399" s="3"/>
    </row>
    <row r="400" ht="12.0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4"/>
      <c r="T400" s="3"/>
      <c r="U400" s="3"/>
      <c r="V400" s="3"/>
      <c r="W400" s="3"/>
      <c r="X400" s="3"/>
      <c r="Y400" s="3"/>
      <c r="Z400" s="3"/>
      <c r="AA400" s="3"/>
    </row>
    <row r="401" ht="12.0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4"/>
      <c r="T401" s="3"/>
      <c r="U401" s="3"/>
      <c r="V401" s="3"/>
      <c r="W401" s="3"/>
      <c r="X401" s="3"/>
      <c r="Y401" s="3"/>
      <c r="Z401" s="3"/>
      <c r="AA401" s="3"/>
    </row>
    <row r="402" ht="12.0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4"/>
      <c r="T402" s="3"/>
      <c r="U402" s="3"/>
      <c r="V402" s="3"/>
      <c r="W402" s="3"/>
      <c r="X402" s="3"/>
      <c r="Y402" s="3"/>
      <c r="Z402" s="3"/>
      <c r="AA402" s="3"/>
    </row>
    <row r="403" ht="12.0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4"/>
      <c r="T403" s="3"/>
      <c r="U403" s="3"/>
      <c r="V403" s="3"/>
      <c r="W403" s="3"/>
      <c r="X403" s="3"/>
      <c r="Y403" s="3"/>
      <c r="Z403" s="3"/>
      <c r="AA403" s="3"/>
    </row>
    <row r="404" ht="12.0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4"/>
      <c r="T404" s="3"/>
      <c r="U404" s="3"/>
      <c r="V404" s="3"/>
      <c r="W404" s="3"/>
      <c r="X404" s="3"/>
      <c r="Y404" s="3"/>
      <c r="Z404" s="3"/>
      <c r="AA404" s="3"/>
    </row>
    <row r="405" ht="12.0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4"/>
      <c r="T405" s="3"/>
      <c r="U405" s="3"/>
      <c r="V405" s="3"/>
      <c r="W405" s="3"/>
      <c r="X405" s="3"/>
      <c r="Y405" s="3"/>
      <c r="Z405" s="3"/>
      <c r="AA405" s="3"/>
    </row>
    <row r="406" ht="12.0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4"/>
      <c r="T406" s="3"/>
      <c r="U406" s="3"/>
      <c r="V406" s="3"/>
      <c r="W406" s="3"/>
      <c r="X406" s="3"/>
      <c r="Y406" s="3"/>
      <c r="Z406" s="3"/>
      <c r="AA406" s="3"/>
    </row>
    <row r="407" ht="12.0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4"/>
      <c r="T407" s="3"/>
      <c r="U407" s="3"/>
      <c r="V407" s="3"/>
      <c r="W407" s="3"/>
      <c r="X407" s="3"/>
      <c r="Y407" s="3"/>
      <c r="Z407" s="3"/>
      <c r="AA407" s="3"/>
    </row>
    <row r="408" ht="12.0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4"/>
      <c r="T408" s="3"/>
      <c r="U408" s="3"/>
      <c r="V408" s="3"/>
      <c r="W408" s="3"/>
      <c r="X408" s="3"/>
      <c r="Y408" s="3"/>
      <c r="Z408" s="3"/>
      <c r="AA408" s="3"/>
    </row>
    <row r="409" ht="12.0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4"/>
      <c r="T409" s="3"/>
      <c r="U409" s="3"/>
      <c r="V409" s="3"/>
      <c r="W409" s="3"/>
      <c r="X409" s="3"/>
      <c r="Y409" s="3"/>
      <c r="Z409" s="3"/>
      <c r="AA409" s="3"/>
    </row>
    <row r="410" ht="12.0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4"/>
      <c r="T410" s="3"/>
      <c r="U410" s="3"/>
      <c r="V410" s="3"/>
      <c r="W410" s="3"/>
      <c r="X410" s="3"/>
      <c r="Y410" s="3"/>
      <c r="Z410" s="3"/>
      <c r="AA410" s="3"/>
    </row>
    <row r="411" ht="12.0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4"/>
      <c r="T411" s="3"/>
      <c r="U411" s="3"/>
      <c r="V411" s="3"/>
      <c r="W411" s="3"/>
      <c r="X411" s="3"/>
      <c r="Y411" s="3"/>
      <c r="Z411" s="3"/>
      <c r="AA411" s="3"/>
    </row>
    <row r="412" ht="12.0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4"/>
      <c r="T412" s="3"/>
      <c r="U412" s="3"/>
      <c r="V412" s="3"/>
      <c r="W412" s="3"/>
      <c r="X412" s="3"/>
      <c r="Y412" s="3"/>
      <c r="Z412" s="3"/>
      <c r="AA412" s="3"/>
    </row>
    <row r="413" ht="12.0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4"/>
      <c r="T413" s="3"/>
      <c r="U413" s="3"/>
      <c r="V413" s="3"/>
      <c r="W413" s="3"/>
      <c r="X413" s="3"/>
      <c r="Y413" s="3"/>
      <c r="Z413" s="3"/>
      <c r="AA413" s="3"/>
    </row>
    <row r="414" ht="12.0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4"/>
      <c r="T414" s="3"/>
      <c r="U414" s="3"/>
      <c r="V414" s="3"/>
      <c r="W414" s="3"/>
      <c r="X414" s="3"/>
      <c r="Y414" s="3"/>
      <c r="Z414" s="3"/>
      <c r="AA414" s="3"/>
    </row>
    <row r="415" ht="12.0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4"/>
      <c r="T415" s="3"/>
      <c r="U415" s="3"/>
      <c r="V415" s="3"/>
      <c r="W415" s="3"/>
      <c r="X415" s="3"/>
      <c r="Y415" s="3"/>
      <c r="Z415" s="3"/>
      <c r="AA415" s="3"/>
    </row>
    <row r="416" ht="12.0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4"/>
      <c r="T416" s="3"/>
      <c r="U416" s="3"/>
      <c r="V416" s="3"/>
      <c r="W416" s="3"/>
      <c r="X416" s="3"/>
      <c r="Y416" s="3"/>
      <c r="Z416" s="3"/>
      <c r="AA416" s="3"/>
    </row>
    <row r="417" ht="12.0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4"/>
      <c r="T417" s="3"/>
      <c r="U417" s="3"/>
      <c r="V417" s="3"/>
      <c r="W417" s="3"/>
      <c r="X417" s="3"/>
      <c r="Y417" s="3"/>
      <c r="Z417" s="3"/>
      <c r="AA417" s="3"/>
    </row>
    <row r="418" ht="12.0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4"/>
      <c r="T418" s="3"/>
      <c r="U418" s="3"/>
      <c r="V418" s="3"/>
      <c r="W418" s="3"/>
      <c r="X418" s="3"/>
      <c r="Y418" s="3"/>
      <c r="Z418" s="3"/>
      <c r="AA418" s="3"/>
    </row>
    <row r="419" ht="12.0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4"/>
      <c r="T419" s="3"/>
      <c r="U419" s="3"/>
      <c r="V419" s="3"/>
      <c r="W419" s="3"/>
      <c r="X419" s="3"/>
      <c r="Y419" s="3"/>
      <c r="Z419" s="3"/>
      <c r="AA419" s="3"/>
    </row>
    <row r="420" ht="12.0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4"/>
      <c r="T420" s="3"/>
      <c r="U420" s="3"/>
      <c r="V420" s="3"/>
      <c r="W420" s="3"/>
      <c r="X420" s="3"/>
      <c r="Y420" s="3"/>
      <c r="Z420" s="3"/>
      <c r="AA420" s="3"/>
    </row>
    <row r="421" ht="12.0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4"/>
      <c r="T421" s="3"/>
      <c r="U421" s="3"/>
      <c r="V421" s="3"/>
      <c r="W421" s="3"/>
      <c r="X421" s="3"/>
      <c r="Y421" s="3"/>
      <c r="Z421" s="3"/>
      <c r="AA421" s="3"/>
    </row>
    <row r="422" ht="12.0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4"/>
      <c r="T422" s="3"/>
      <c r="U422" s="3"/>
      <c r="V422" s="3"/>
      <c r="W422" s="3"/>
      <c r="X422" s="3"/>
      <c r="Y422" s="3"/>
      <c r="Z422" s="3"/>
      <c r="AA422" s="3"/>
    </row>
    <row r="423" ht="12.0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4"/>
      <c r="T423" s="3"/>
      <c r="U423" s="3"/>
      <c r="V423" s="3"/>
      <c r="W423" s="3"/>
      <c r="X423" s="3"/>
      <c r="Y423" s="3"/>
      <c r="Z423" s="3"/>
      <c r="AA423" s="3"/>
    </row>
    <row r="424" ht="12.0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4"/>
      <c r="T424" s="3"/>
      <c r="U424" s="3"/>
      <c r="V424" s="3"/>
      <c r="W424" s="3"/>
      <c r="X424" s="3"/>
      <c r="Y424" s="3"/>
      <c r="Z424" s="3"/>
      <c r="AA424" s="3"/>
    </row>
    <row r="425" ht="12.0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4"/>
      <c r="T425" s="3"/>
      <c r="U425" s="3"/>
      <c r="V425" s="3"/>
      <c r="W425" s="3"/>
      <c r="X425" s="3"/>
      <c r="Y425" s="3"/>
      <c r="Z425" s="3"/>
      <c r="AA425" s="3"/>
    </row>
    <row r="426" ht="12.0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4"/>
      <c r="T426" s="3"/>
      <c r="U426" s="3"/>
      <c r="V426" s="3"/>
      <c r="W426" s="3"/>
      <c r="X426" s="3"/>
      <c r="Y426" s="3"/>
      <c r="Z426" s="3"/>
      <c r="AA426" s="3"/>
    </row>
    <row r="427" ht="12.0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4"/>
      <c r="T427" s="3"/>
      <c r="U427" s="3"/>
      <c r="V427" s="3"/>
      <c r="W427" s="3"/>
      <c r="X427" s="3"/>
      <c r="Y427" s="3"/>
      <c r="Z427" s="3"/>
      <c r="AA427" s="3"/>
    </row>
    <row r="428" ht="12.0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4"/>
      <c r="T428" s="3"/>
      <c r="U428" s="3"/>
      <c r="V428" s="3"/>
      <c r="W428" s="3"/>
      <c r="X428" s="3"/>
      <c r="Y428" s="3"/>
      <c r="Z428" s="3"/>
      <c r="AA428" s="3"/>
    </row>
    <row r="429" ht="12.0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4"/>
      <c r="T429" s="3"/>
      <c r="U429" s="3"/>
      <c r="V429" s="3"/>
      <c r="W429" s="3"/>
      <c r="X429" s="3"/>
      <c r="Y429" s="3"/>
      <c r="Z429" s="3"/>
      <c r="AA429" s="3"/>
    </row>
    <row r="430" ht="12.0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4"/>
      <c r="T430" s="3"/>
      <c r="U430" s="3"/>
      <c r="V430" s="3"/>
      <c r="W430" s="3"/>
      <c r="X430" s="3"/>
      <c r="Y430" s="3"/>
      <c r="Z430" s="3"/>
      <c r="AA430" s="3"/>
    </row>
    <row r="431" ht="12.0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4"/>
      <c r="T431" s="3"/>
      <c r="U431" s="3"/>
      <c r="V431" s="3"/>
      <c r="W431" s="3"/>
      <c r="X431" s="3"/>
      <c r="Y431" s="3"/>
      <c r="Z431" s="3"/>
      <c r="AA431" s="3"/>
    </row>
    <row r="432" ht="12.0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4"/>
      <c r="T432" s="3"/>
      <c r="U432" s="3"/>
      <c r="V432" s="3"/>
      <c r="W432" s="3"/>
      <c r="X432" s="3"/>
      <c r="Y432" s="3"/>
      <c r="Z432" s="3"/>
      <c r="AA432" s="3"/>
    </row>
    <row r="433" ht="12.0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4"/>
      <c r="T433" s="3"/>
      <c r="U433" s="3"/>
      <c r="V433" s="3"/>
      <c r="W433" s="3"/>
      <c r="X433" s="3"/>
      <c r="Y433" s="3"/>
      <c r="Z433" s="3"/>
      <c r="AA433" s="3"/>
    </row>
    <row r="434" ht="12.0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4"/>
      <c r="T434" s="3"/>
      <c r="U434" s="3"/>
      <c r="V434" s="3"/>
      <c r="W434" s="3"/>
      <c r="X434" s="3"/>
      <c r="Y434" s="3"/>
      <c r="Z434" s="3"/>
      <c r="AA434" s="3"/>
    </row>
    <row r="435" ht="12.0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4"/>
      <c r="T435" s="3"/>
      <c r="U435" s="3"/>
      <c r="V435" s="3"/>
      <c r="W435" s="3"/>
      <c r="X435" s="3"/>
      <c r="Y435" s="3"/>
      <c r="Z435" s="3"/>
      <c r="AA435" s="3"/>
    </row>
    <row r="436" ht="12.0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4"/>
      <c r="T436" s="3"/>
      <c r="U436" s="3"/>
      <c r="V436" s="3"/>
      <c r="W436" s="3"/>
      <c r="X436" s="3"/>
      <c r="Y436" s="3"/>
      <c r="Z436" s="3"/>
      <c r="AA436" s="3"/>
    </row>
    <row r="437" ht="12.0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4"/>
      <c r="T437" s="3"/>
      <c r="U437" s="3"/>
      <c r="V437" s="3"/>
      <c r="W437" s="3"/>
      <c r="X437" s="3"/>
      <c r="Y437" s="3"/>
      <c r="Z437" s="3"/>
      <c r="AA437" s="3"/>
    </row>
    <row r="438" ht="12.0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4"/>
      <c r="T438" s="3"/>
      <c r="U438" s="3"/>
      <c r="V438" s="3"/>
      <c r="W438" s="3"/>
      <c r="X438" s="3"/>
      <c r="Y438" s="3"/>
      <c r="Z438" s="3"/>
      <c r="AA438" s="3"/>
    </row>
    <row r="439" ht="12.0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4"/>
      <c r="T439" s="3"/>
      <c r="U439" s="3"/>
      <c r="V439" s="3"/>
      <c r="W439" s="3"/>
      <c r="X439" s="3"/>
      <c r="Y439" s="3"/>
      <c r="Z439" s="3"/>
      <c r="AA439" s="3"/>
    </row>
    <row r="440" ht="12.0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4"/>
      <c r="T440" s="3"/>
      <c r="U440" s="3"/>
      <c r="V440" s="3"/>
      <c r="W440" s="3"/>
      <c r="X440" s="3"/>
      <c r="Y440" s="3"/>
      <c r="Z440" s="3"/>
      <c r="AA440" s="3"/>
    </row>
    <row r="441" ht="12.0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4"/>
      <c r="T441" s="3"/>
      <c r="U441" s="3"/>
      <c r="V441" s="3"/>
      <c r="W441" s="3"/>
      <c r="X441" s="3"/>
      <c r="Y441" s="3"/>
      <c r="Z441" s="3"/>
      <c r="AA441" s="3"/>
    </row>
    <row r="442" ht="12.0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4"/>
      <c r="T442" s="3"/>
      <c r="U442" s="3"/>
      <c r="V442" s="3"/>
      <c r="W442" s="3"/>
      <c r="X442" s="3"/>
      <c r="Y442" s="3"/>
      <c r="Z442" s="3"/>
      <c r="AA442" s="3"/>
    </row>
    <row r="443" ht="12.0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4"/>
      <c r="T443" s="3"/>
      <c r="U443" s="3"/>
      <c r="V443" s="3"/>
      <c r="W443" s="3"/>
      <c r="X443" s="3"/>
      <c r="Y443" s="3"/>
      <c r="Z443" s="3"/>
      <c r="AA443" s="3"/>
    </row>
    <row r="444" ht="12.0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4"/>
      <c r="T444" s="3"/>
      <c r="U444" s="3"/>
      <c r="V444" s="3"/>
      <c r="W444" s="3"/>
      <c r="X444" s="3"/>
      <c r="Y444" s="3"/>
      <c r="Z444" s="3"/>
      <c r="AA444" s="3"/>
    </row>
    <row r="445" ht="12.0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4"/>
      <c r="T445" s="3"/>
      <c r="U445" s="3"/>
      <c r="V445" s="3"/>
      <c r="W445" s="3"/>
      <c r="X445" s="3"/>
      <c r="Y445" s="3"/>
      <c r="Z445" s="3"/>
      <c r="AA445" s="3"/>
    </row>
    <row r="446" ht="12.0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4"/>
      <c r="T446" s="3"/>
      <c r="U446" s="3"/>
      <c r="V446" s="3"/>
      <c r="W446" s="3"/>
      <c r="X446" s="3"/>
      <c r="Y446" s="3"/>
      <c r="Z446" s="3"/>
      <c r="AA446" s="3"/>
    </row>
    <row r="447" ht="12.0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4"/>
      <c r="T447" s="3"/>
      <c r="U447" s="3"/>
      <c r="V447" s="3"/>
      <c r="W447" s="3"/>
      <c r="X447" s="3"/>
      <c r="Y447" s="3"/>
      <c r="Z447" s="3"/>
      <c r="AA447" s="3"/>
    </row>
    <row r="448" ht="12.0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4"/>
      <c r="T448" s="3"/>
      <c r="U448" s="3"/>
      <c r="V448" s="3"/>
      <c r="W448" s="3"/>
      <c r="X448" s="3"/>
      <c r="Y448" s="3"/>
      <c r="Z448" s="3"/>
      <c r="AA448" s="3"/>
    </row>
    <row r="449" ht="12.0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4"/>
      <c r="T449" s="3"/>
      <c r="U449" s="3"/>
      <c r="V449" s="3"/>
      <c r="W449" s="3"/>
      <c r="X449" s="3"/>
      <c r="Y449" s="3"/>
      <c r="Z449" s="3"/>
      <c r="AA449" s="3"/>
    </row>
    <row r="450" ht="12.0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4"/>
      <c r="T450" s="3"/>
      <c r="U450" s="3"/>
      <c r="V450" s="3"/>
      <c r="W450" s="3"/>
      <c r="X450" s="3"/>
      <c r="Y450" s="3"/>
      <c r="Z450" s="3"/>
      <c r="AA450" s="3"/>
    </row>
    <row r="451" ht="12.0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4"/>
      <c r="T451" s="3"/>
      <c r="U451" s="3"/>
      <c r="V451" s="3"/>
      <c r="W451" s="3"/>
      <c r="X451" s="3"/>
      <c r="Y451" s="3"/>
      <c r="Z451" s="3"/>
      <c r="AA451" s="3"/>
    </row>
    <row r="452" ht="12.0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4"/>
      <c r="T452" s="3"/>
      <c r="U452" s="3"/>
      <c r="V452" s="3"/>
      <c r="W452" s="3"/>
      <c r="X452" s="3"/>
      <c r="Y452" s="3"/>
      <c r="Z452" s="3"/>
      <c r="AA452" s="3"/>
    </row>
    <row r="453" ht="12.0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4"/>
      <c r="T453" s="3"/>
      <c r="U453" s="3"/>
      <c r="V453" s="3"/>
      <c r="W453" s="3"/>
      <c r="X453" s="3"/>
      <c r="Y453" s="3"/>
      <c r="Z453" s="3"/>
      <c r="AA453" s="3"/>
    </row>
    <row r="454" ht="12.0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4"/>
      <c r="T454" s="3"/>
      <c r="U454" s="3"/>
      <c r="V454" s="3"/>
      <c r="W454" s="3"/>
      <c r="X454" s="3"/>
      <c r="Y454" s="3"/>
      <c r="Z454" s="3"/>
      <c r="AA454" s="3"/>
    </row>
    <row r="455" ht="12.0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4"/>
      <c r="T455" s="3"/>
      <c r="U455" s="3"/>
      <c r="V455" s="3"/>
      <c r="W455" s="3"/>
      <c r="X455" s="3"/>
      <c r="Y455" s="3"/>
      <c r="Z455" s="3"/>
      <c r="AA455" s="3"/>
    </row>
    <row r="456" ht="12.0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4"/>
      <c r="T456" s="3"/>
      <c r="U456" s="3"/>
      <c r="V456" s="3"/>
      <c r="W456" s="3"/>
      <c r="X456" s="3"/>
      <c r="Y456" s="3"/>
      <c r="Z456" s="3"/>
      <c r="AA456" s="3"/>
    </row>
    <row r="457" ht="12.0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4"/>
      <c r="T457" s="3"/>
      <c r="U457" s="3"/>
      <c r="V457" s="3"/>
      <c r="W457" s="3"/>
      <c r="X457" s="3"/>
      <c r="Y457" s="3"/>
      <c r="Z457" s="3"/>
      <c r="AA457" s="3"/>
    </row>
    <row r="458" ht="12.0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4"/>
      <c r="T458" s="3"/>
      <c r="U458" s="3"/>
      <c r="V458" s="3"/>
      <c r="W458" s="3"/>
      <c r="X458" s="3"/>
      <c r="Y458" s="3"/>
      <c r="Z458" s="3"/>
      <c r="AA458" s="3"/>
    </row>
    <row r="459" ht="12.0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4"/>
      <c r="T459" s="3"/>
      <c r="U459" s="3"/>
      <c r="V459" s="3"/>
      <c r="W459" s="3"/>
      <c r="X459" s="3"/>
      <c r="Y459" s="3"/>
      <c r="Z459" s="3"/>
      <c r="AA459" s="3"/>
    </row>
    <row r="460" ht="12.0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4"/>
      <c r="T460" s="3"/>
      <c r="U460" s="3"/>
      <c r="V460" s="3"/>
      <c r="W460" s="3"/>
      <c r="X460" s="3"/>
      <c r="Y460" s="3"/>
      <c r="Z460" s="3"/>
      <c r="AA460" s="3"/>
    </row>
    <row r="461" ht="12.0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4"/>
      <c r="T461" s="3"/>
      <c r="U461" s="3"/>
      <c r="V461" s="3"/>
      <c r="W461" s="3"/>
      <c r="X461" s="3"/>
      <c r="Y461" s="3"/>
      <c r="Z461" s="3"/>
      <c r="AA461" s="3"/>
    </row>
    <row r="462" ht="12.0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4"/>
      <c r="T462" s="3"/>
      <c r="U462" s="3"/>
      <c r="V462" s="3"/>
      <c r="W462" s="3"/>
      <c r="X462" s="3"/>
      <c r="Y462" s="3"/>
      <c r="Z462" s="3"/>
      <c r="AA462" s="3"/>
    </row>
    <row r="463" ht="12.0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4"/>
      <c r="T463" s="3"/>
      <c r="U463" s="3"/>
      <c r="V463" s="3"/>
      <c r="W463" s="3"/>
      <c r="X463" s="3"/>
      <c r="Y463" s="3"/>
      <c r="Z463" s="3"/>
      <c r="AA463" s="3"/>
    </row>
    <row r="464" ht="12.0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4"/>
      <c r="T464" s="3"/>
      <c r="U464" s="3"/>
      <c r="V464" s="3"/>
      <c r="W464" s="3"/>
      <c r="X464" s="3"/>
      <c r="Y464" s="3"/>
      <c r="Z464" s="3"/>
      <c r="AA464" s="3"/>
    </row>
    <row r="465" ht="12.0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4"/>
      <c r="T465" s="3"/>
      <c r="U465" s="3"/>
      <c r="V465" s="3"/>
      <c r="W465" s="3"/>
      <c r="X465" s="3"/>
      <c r="Y465" s="3"/>
      <c r="Z465" s="3"/>
      <c r="AA465" s="3"/>
    </row>
    <row r="466" ht="12.0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4"/>
      <c r="T466" s="3"/>
      <c r="U466" s="3"/>
      <c r="V466" s="3"/>
      <c r="W466" s="3"/>
      <c r="X466" s="3"/>
      <c r="Y466" s="3"/>
      <c r="Z466" s="3"/>
      <c r="AA466" s="3"/>
    </row>
    <row r="467" ht="12.0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4"/>
      <c r="T467" s="3"/>
      <c r="U467" s="3"/>
      <c r="V467" s="3"/>
      <c r="W467" s="3"/>
      <c r="X467" s="3"/>
      <c r="Y467" s="3"/>
      <c r="Z467" s="3"/>
      <c r="AA467" s="3"/>
    </row>
    <row r="468" ht="12.0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4"/>
      <c r="T468" s="3"/>
      <c r="U468" s="3"/>
      <c r="V468" s="3"/>
      <c r="W468" s="3"/>
      <c r="X468" s="3"/>
      <c r="Y468" s="3"/>
      <c r="Z468" s="3"/>
      <c r="AA468" s="3"/>
    </row>
    <row r="469" ht="12.0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4"/>
      <c r="T469" s="3"/>
      <c r="U469" s="3"/>
      <c r="V469" s="3"/>
      <c r="W469" s="3"/>
      <c r="X469" s="3"/>
      <c r="Y469" s="3"/>
      <c r="Z469" s="3"/>
      <c r="AA469" s="3"/>
    </row>
    <row r="470" ht="12.0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4"/>
      <c r="T470" s="3"/>
      <c r="U470" s="3"/>
      <c r="V470" s="3"/>
      <c r="W470" s="3"/>
      <c r="X470" s="3"/>
      <c r="Y470" s="3"/>
      <c r="Z470" s="3"/>
      <c r="AA470" s="3"/>
    </row>
    <row r="471" ht="12.0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4"/>
      <c r="T471" s="3"/>
      <c r="U471" s="3"/>
      <c r="V471" s="3"/>
      <c r="W471" s="3"/>
      <c r="X471" s="3"/>
      <c r="Y471" s="3"/>
      <c r="Z471" s="3"/>
      <c r="AA471" s="3"/>
    </row>
    <row r="472" ht="12.0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4"/>
      <c r="T472" s="3"/>
      <c r="U472" s="3"/>
      <c r="V472" s="3"/>
      <c r="W472" s="3"/>
      <c r="X472" s="3"/>
      <c r="Y472" s="3"/>
      <c r="Z472" s="3"/>
      <c r="AA472" s="3"/>
    </row>
    <row r="473" ht="12.0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4"/>
      <c r="T473" s="3"/>
      <c r="U473" s="3"/>
      <c r="V473" s="3"/>
      <c r="W473" s="3"/>
      <c r="X473" s="3"/>
      <c r="Y473" s="3"/>
      <c r="Z473" s="3"/>
      <c r="AA473" s="3"/>
    </row>
    <row r="474" ht="12.0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4"/>
      <c r="T474" s="3"/>
      <c r="U474" s="3"/>
      <c r="V474" s="3"/>
      <c r="W474" s="3"/>
      <c r="X474" s="3"/>
      <c r="Y474" s="3"/>
      <c r="Z474" s="3"/>
      <c r="AA474" s="3"/>
    </row>
    <row r="475" ht="12.0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4"/>
      <c r="T475" s="3"/>
      <c r="U475" s="3"/>
      <c r="V475" s="3"/>
      <c r="W475" s="3"/>
      <c r="X475" s="3"/>
      <c r="Y475" s="3"/>
      <c r="Z475" s="3"/>
      <c r="AA475" s="3"/>
    </row>
    <row r="476" ht="12.0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4"/>
      <c r="T476" s="3"/>
      <c r="U476" s="3"/>
      <c r="V476" s="3"/>
      <c r="W476" s="3"/>
      <c r="X476" s="3"/>
      <c r="Y476" s="3"/>
      <c r="Z476" s="3"/>
      <c r="AA476" s="3"/>
    </row>
    <row r="477" ht="12.0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4"/>
      <c r="T477" s="3"/>
      <c r="U477" s="3"/>
      <c r="V477" s="3"/>
      <c r="W477" s="3"/>
      <c r="X477" s="3"/>
      <c r="Y477" s="3"/>
      <c r="Z477" s="3"/>
      <c r="AA477" s="3"/>
    </row>
    <row r="478" ht="12.0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4"/>
      <c r="T478" s="3"/>
      <c r="U478" s="3"/>
      <c r="V478" s="3"/>
      <c r="W478" s="3"/>
      <c r="X478" s="3"/>
      <c r="Y478" s="3"/>
      <c r="Z478" s="3"/>
      <c r="AA478" s="3"/>
    </row>
    <row r="479" ht="12.0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4"/>
      <c r="T479" s="3"/>
      <c r="U479" s="3"/>
      <c r="V479" s="3"/>
      <c r="W479" s="3"/>
      <c r="X479" s="3"/>
      <c r="Y479" s="3"/>
      <c r="Z479" s="3"/>
      <c r="AA479" s="3"/>
    </row>
    <row r="480" ht="12.0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4"/>
      <c r="T480" s="3"/>
      <c r="U480" s="3"/>
      <c r="V480" s="3"/>
      <c r="W480" s="3"/>
      <c r="X480" s="3"/>
      <c r="Y480" s="3"/>
      <c r="Z480" s="3"/>
      <c r="AA480" s="3"/>
    </row>
    <row r="481" ht="12.0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4"/>
      <c r="T481" s="3"/>
      <c r="U481" s="3"/>
      <c r="V481" s="3"/>
      <c r="W481" s="3"/>
      <c r="X481" s="3"/>
      <c r="Y481" s="3"/>
      <c r="Z481" s="3"/>
      <c r="AA481" s="3"/>
    </row>
    <row r="482" ht="12.0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4"/>
      <c r="T482" s="3"/>
      <c r="U482" s="3"/>
      <c r="V482" s="3"/>
      <c r="W482" s="3"/>
      <c r="X482" s="3"/>
      <c r="Y482" s="3"/>
      <c r="Z482" s="3"/>
      <c r="AA482" s="3"/>
    </row>
    <row r="483" ht="12.0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4"/>
      <c r="T483" s="3"/>
      <c r="U483" s="3"/>
      <c r="V483" s="3"/>
      <c r="W483" s="3"/>
      <c r="X483" s="3"/>
      <c r="Y483" s="3"/>
      <c r="Z483" s="3"/>
      <c r="AA483" s="3"/>
    </row>
    <row r="484" ht="12.0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4"/>
      <c r="T484" s="3"/>
      <c r="U484" s="3"/>
      <c r="V484" s="3"/>
      <c r="W484" s="3"/>
      <c r="X484" s="3"/>
      <c r="Y484" s="3"/>
      <c r="Z484" s="3"/>
      <c r="AA484" s="3"/>
    </row>
    <row r="485" ht="12.0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4"/>
      <c r="T485" s="3"/>
      <c r="U485" s="3"/>
      <c r="V485" s="3"/>
      <c r="W485" s="3"/>
      <c r="X485" s="3"/>
      <c r="Y485" s="3"/>
      <c r="Z485" s="3"/>
      <c r="AA485" s="3"/>
    </row>
    <row r="486" ht="12.0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4"/>
      <c r="T486" s="3"/>
      <c r="U486" s="3"/>
      <c r="V486" s="3"/>
      <c r="W486" s="3"/>
      <c r="X486" s="3"/>
      <c r="Y486" s="3"/>
      <c r="Z486" s="3"/>
      <c r="AA486" s="3"/>
    </row>
    <row r="487" ht="12.0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4"/>
      <c r="T487" s="3"/>
      <c r="U487" s="3"/>
      <c r="V487" s="3"/>
      <c r="W487" s="3"/>
      <c r="X487" s="3"/>
      <c r="Y487" s="3"/>
      <c r="Z487" s="3"/>
      <c r="AA487" s="3"/>
    </row>
    <row r="488" ht="12.0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4"/>
      <c r="T488" s="3"/>
      <c r="U488" s="3"/>
      <c r="V488" s="3"/>
      <c r="W488" s="3"/>
      <c r="X488" s="3"/>
      <c r="Y488" s="3"/>
      <c r="Z488" s="3"/>
      <c r="AA488" s="3"/>
    </row>
    <row r="489" ht="12.0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4"/>
      <c r="T489" s="3"/>
      <c r="U489" s="3"/>
      <c r="V489" s="3"/>
      <c r="W489" s="3"/>
      <c r="X489" s="3"/>
      <c r="Y489" s="3"/>
      <c r="Z489" s="3"/>
      <c r="AA489" s="3"/>
    </row>
    <row r="490" ht="12.0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4"/>
      <c r="T490" s="3"/>
      <c r="U490" s="3"/>
      <c r="V490" s="3"/>
      <c r="W490" s="3"/>
      <c r="X490" s="3"/>
      <c r="Y490" s="3"/>
      <c r="Z490" s="3"/>
      <c r="AA490" s="3"/>
    </row>
    <row r="491" ht="12.0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4"/>
      <c r="T491" s="3"/>
      <c r="U491" s="3"/>
      <c r="V491" s="3"/>
      <c r="W491" s="3"/>
      <c r="X491" s="3"/>
      <c r="Y491" s="3"/>
      <c r="Z491" s="3"/>
      <c r="AA491" s="3"/>
    </row>
    <row r="492" ht="12.0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4"/>
      <c r="T492" s="3"/>
      <c r="U492" s="3"/>
      <c r="V492" s="3"/>
      <c r="W492" s="3"/>
      <c r="X492" s="3"/>
      <c r="Y492" s="3"/>
      <c r="Z492" s="3"/>
      <c r="AA492" s="3"/>
    </row>
    <row r="493" ht="12.0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4"/>
      <c r="T493" s="3"/>
      <c r="U493" s="3"/>
      <c r="V493" s="3"/>
      <c r="W493" s="3"/>
      <c r="X493" s="3"/>
      <c r="Y493" s="3"/>
      <c r="Z493" s="3"/>
      <c r="AA493" s="3"/>
    </row>
    <row r="494" ht="12.0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4"/>
      <c r="T494" s="3"/>
      <c r="U494" s="3"/>
      <c r="V494" s="3"/>
      <c r="W494" s="3"/>
      <c r="X494" s="3"/>
      <c r="Y494" s="3"/>
      <c r="Z494" s="3"/>
      <c r="AA494" s="3"/>
    </row>
    <row r="495" ht="12.0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4"/>
      <c r="T495" s="3"/>
      <c r="U495" s="3"/>
      <c r="V495" s="3"/>
      <c r="W495" s="3"/>
      <c r="X495" s="3"/>
      <c r="Y495" s="3"/>
      <c r="Z495" s="3"/>
      <c r="AA495" s="3"/>
    </row>
    <row r="496" ht="12.0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4"/>
      <c r="T496" s="3"/>
      <c r="U496" s="3"/>
      <c r="V496" s="3"/>
      <c r="W496" s="3"/>
      <c r="X496" s="3"/>
      <c r="Y496" s="3"/>
      <c r="Z496" s="3"/>
      <c r="AA496" s="3"/>
    </row>
    <row r="497" ht="12.0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4"/>
      <c r="T497" s="3"/>
      <c r="U497" s="3"/>
      <c r="V497" s="3"/>
      <c r="W497" s="3"/>
      <c r="X497" s="3"/>
      <c r="Y497" s="3"/>
      <c r="Z497" s="3"/>
      <c r="AA497" s="3"/>
    </row>
    <row r="498" ht="12.0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4"/>
      <c r="T498" s="3"/>
      <c r="U498" s="3"/>
      <c r="V498" s="3"/>
      <c r="W498" s="3"/>
      <c r="X498" s="3"/>
      <c r="Y498" s="3"/>
      <c r="Z498" s="3"/>
      <c r="AA498" s="3"/>
    </row>
    <row r="499" ht="12.0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4"/>
      <c r="T499" s="3"/>
      <c r="U499" s="3"/>
      <c r="V499" s="3"/>
      <c r="W499" s="3"/>
      <c r="X499" s="3"/>
      <c r="Y499" s="3"/>
      <c r="Z499" s="3"/>
      <c r="AA499" s="3"/>
    </row>
    <row r="500" ht="12.0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4"/>
      <c r="T500" s="3"/>
      <c r="U500" s="3"/>
      <c r="V500" s="3"/>
      <c r="W500" s="3"/>
      <c r="X500" s="3"/>
      <c r="Y500" s="3"/>
      <c r="Z500" s="3"/>
      <c r="AA500" s="3"/>
    </row>
    <row r="501" ht="12.0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4"/>
      <c r="T501" s="3"/>
      <c r="U501" s="3"/>
      <c r="V501" s="3"/>
      <c r="W501" s="3"/>
      <c r="X501" s="3"/>
      <c r="Y501" s="3"/>
      <c r="Z501" s="3"/>
      <c r="AA501" s="3"/>
    </row>
    <row r="502" ht="12.0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4"/>
      <c r="T502" s="3"/>
      <c r="U502" s="3"/>
      <c r="V502" s="3"/>
      <c r="W502" s="3"/>
      <c r="X502" s="3"/>
      <c r="Y502" s="3"/>
      <c r="Z502" s="3"/>
      <c r="AA502" s="3"/>
    </row>
    <row r="503" ht="12.0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4"/>
      <c r="T503" s="3"/>
      <c r="U503" s="3"/>
      <c r="V503" s="3"/>
      <c r="W503" s="3"/>
      <c r="X503" s="3"/>
      <c r="Y503" s="3"/>
      <c r="Z503" s="3"/>
      <c r="AA503" s="3"/>
    </row>
    <row r="504" ht="12.0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4"/>
      <c r="T504" s="3"/>
      <c r="U504" s="3"/>
      <c r="V504" s="3"/>
      <c r="W504" s="3"/>
      <c r="X504" s="3"/>
      <c r="Y504" s="3"/>
      <c r="Z504" s="3"/>
      <c r="AA504" s="3"/>
    </row>
    <row r="505" ht="12.0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4"/>
      <c r="T505" s="3"/>
      <c r="U505" s="3"/>
      <c r="V505" s="3"/>
      <c r="W505" s="3"/>
      <c r="X505" s="3"/>
      <c r="Y505" s="3"/>
      <c r="Z505" s="3"/>
      <c r="AA505" s="3"/>
    </row>
    <row r="506" ht="12.0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4"/>
      <c r="T506" s="3"/>
      <c r="U506" s="3"/>
      <c r="V506" s="3"/>
      <c r="W506" s="3"/>
      <c r="X506" s="3"/>
      <c r="Y506" s="3"/>
      <c r="Z506" s="3"/>
      <c r="AA506" s="3"/>
    </row>
    <row r="507" ht="12.0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4"/>
      <c r="T507" s="3"/>
      <c r="U507" s="3"/>
      <c r="V507" s="3"/>
      <c r="W507" s="3"/>
      <c r="X507" s="3"/>
      <c r="Y507" s="3"/>
      <c r="Z507" s="3"/>
      <c r="AA507" s="3"/>
    </row>
    <row r="508" ht="12.0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4"/>
      <c r="T508" s="3"/>
      <c r="U508" s="3"/>
      <c r="V508" s="3"/>
      <c r="W508" s="3"/>
      <c r="X508" s="3"/>
      <c r="Y508" s="3"/>
      <c r="Z508" s="3"/>
      <c r="AA508" s="3"/>
    </row>
    <row r="509" ht="12.0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4"/>
      <c r="T509" s="3"/>
      <c r="U509" s="3"/>
      <c r="V509" s="3"/>
      <c r="W509" s="3"/>
      <c r="X509" s="3"/>
      <c r="Y509" s="3"/>
      <c r="Z509" s="3"/>
      <c r="AA509" s="3"/>
    </row>
    <row r="510" ht="12.0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4"/>
      <c r="T510" s="3"/>
      <c r="U510" s="3"/>
      <c r="V510" s="3"/>
      <c r="W510" s="3"/>
      <c r="X510" s="3"/>
      <c r="Y510" s="3"/>
      <c r="Z510" s="3"/>
      <c r="AA510" s="3"/>
    </row>
    <row r="511" ht="12.0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4"/>
      <c r="T511" s="3"/>
      <c r="U511" s="3"/>
      <c r="V511" s="3"/>
      <c r="W511" s="3"/>
      <c r="X511" s="3"/>
      <c r="Y511" s="3"/>
      <c r="Z511" s="3"/>
      <c r="AA511" s="3"/>
    </row>
    <row r="512" ht="12.0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4"/>
      <c r="T512" s="3"/>
      <c r="U512" s="3"/>
      <c r="V512" s="3"/>
      <c r="W512" s="3"/>
      <c r="X512" s="3"/>
      <c r="Y512" s="3"/>
      <c r="Z512" s="3"/>
      <c r="AA512" s="3"/>
    </row>
    <row r="513" ht="12.0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4"/>
      <c r="T513" s="3"/>
      <c r="U513" s="3"/>
      <c r="V513" s="3"/>
      <c r="W513" s="3"/>
      <c r="X513" s="3"/>
      <c r="Y513" s="3"/>
      <c r="Z513" s="3"/>
      <c r="AA513" s="3"/>
    </row>
    <row r="514" ht="12.0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4"/>
      <c r="T514" s="3"/>
      <c r="U514" s="3"/>
      <c r="V514" s="3"/>
      <c r="W514" s="3"/>
      <c r="X514" s="3"/>
      <c r="Y514" s="3"/>
      <c r="Z514" s="3"/>
      <c r="AA514" s="3"/>
    </row>
    <row r="515" ht="12.0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4"/>
      <c r="T515" s="3"/>
      <c r="U515" s="3"/>
      <c r="V515" s="3"/>
      <c r="W515" s="3"/>
      <c r="X515" s="3"/>
      <c r="Y515" s="3"/>
      <c r="Z515" s="3"/>
      <c r="AA515" s="3"/>
    </row>
    <row r="516" ht="12.0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4"/>
      <c r="T516" s="3"/>
      <c r="U516" s="3"/>
      <c r="V516" s="3"/>
      <c r="W516" s="3"/>
      <c r="X516" s="3"/>
      <c r="Y516" s="3"/>
      <c r="Z516" s="3"/>
      <c r="AA516" s="3"/>
    </row>
    <row r="517" ht="12.0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4"/>
      <c r="T517" s="3"/>
      <c r="U517" s="3"/>
      <c r="V517" s="3"/>
      <c r="W517" s="3"/>
      <c r="X517" s="3"/>
      <c r="Y517" s="3"/>
      <c r="Z517" s="3"/>
      <c r="AA517" s="3"/>
    </row>
    <row r="518" ht="12.0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4"/>
      <c r="T518" s="3"/>
      <c r="U518" s="3"/>
      <c r="V518" s="3"/>
      <c r="W518" s="3"/>
      <c r="X518" s="3"/>
      <c r="Y518" s="3"/>
      <c r="Z518" s="3"/>
      <c r="AA518" s="3"/>
    </row>
    <row r="519" ht="12.0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4"/>
      <c r="T519" s="3"/>
      <c r="U519" s="3"/>
      <c r="V519" s="3"/>
      <c r="W519" s="3"/>
      <c r="X519" s="3"/>
      <c r="Y519" s="3"/>
      <c r="Z519" s="3"/>
      <c r="AA519" s="3"/>
    </row>
    <row r="520" ht="12.0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4"/>
      <c r="T520" s="3"/>
      <c r="U520" s="3"/>
      <c r="V520" s="3"/>
      <c r="W520" s="3"/>
      <c r="X520" s="3"/>
      <c r="Y520" s="3"/>
      <c r="Z520" s="3"/>
      <c r="AA520" s="3"/>
    </row>
    <row r="521" ht="12.0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4"/>
      <c r="T521" s="3"/>
      <c r="U521" s="3"/>
      <c r="V521" s="3"/>
      <c r="W521" s="3"/>
      <c r="X521" s="3"/>
      <c r="Y521" s="3"/>
      <c r="Z521" s="3"/>
      <c r="AA521" s="3"/>
    </row>
    <row r="522" ht="12.0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4"/>
      <c r="T522" s="3"/>
      <c r="U522" s="3"/>
      <c r="V522" s="3"/>
      <c r="W522" s="3"/>
      <c r="X522" s="3"/>
      <c r="Y522" s="3"/>
      <c r="Z522" s="3"/>
      <c r="AA522" s="3"/>
    </row>
    <row r="523" ht="12.0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4"/>
      <c r="T523" s="3"/>
      <c r="U523" s="3"/>
      <c r="V523" s="3"/>
      <c r="W523" s="3"/>
      <c r="X523" s="3"/>
      <c r="Y523" s="3"/>
      <c r="Z523" s="3"/>
      <c r="AA523" s="3"/>
    </row>
    <row r="524" ht="12.0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4"/>
      <c r="T524" s="3"/>
      <c r="U524" s="3"/>
      <c r="V524" s="3"/>
      <c r="W524" s="3"/>
      <c r="X524" s="3"/>
      <c r="Y524" s="3"/>
      <c r="Z524" s="3"/>
      <c r="AA524" s="3"/>
    </row>
    <row r="525" ht="12.0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4"/>
      <c r="T525" s="3"/>
      <c r="U525" s="3"/>
      <c r="V525" s="3"/>
      <c r="W525" s="3"/>
      <c r="X525" s="3"/>
      <c r="Y525" s="3"/>
      <c r="Z525" s="3"/>
      <c r="AA525" s="3"/>
    </row>
    <row r="526" ht="12.0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4"/>
      <c r="T526" s="3"/>
      <c r="U526" s="3"/>
      <c r="V526" s="3"/>
      <c r="W526" s="3"/>
      <c r="X526" s="3"/>
      <c r="Y526" s="3"/>
      <c r="Z526" s="3"/>
      <c r="AA526" s="3"/>
    </row>
    <row r="527" ht="12.0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4"/>
      <c r="T527" s="3"/>
      <c r="U527" s="3"/>
      <c r="V527" s="3"/>
      <c r="W527" s="3"/>
      <c r="X527" s="3"/>
      <c r="Y527" s="3"/>
      <c r="Z527" s="3"/>
      <c r="AA527" s="3"/>
    </row>
    <row r="528" ht="12.0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4"/>
      <c r="T528" s="3"/>
      <c r="U528" s="3"/>
      <c r="V528" s="3"/>
      <c r="W528" s="3"/>
      <c r="X528" s="3"/>
      <c r="Y528" s="3"/>
      <c r="Z528" s="3"/>
      <c r="AA528" s="3"/>
    </row>
    <row r="529" ht="12.0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4"/>
      <c r="T529" s="3"/>
      <c r="U529" s="3"/>
      <c r="V529" s="3"/>
      <c r="W529" s="3"/>
      <c r="X529" s="3"/>
      <c r="Y529" s="3"/>
      <c r="Z529" s="3"/>
      <c r="AA529" s="3"/>
    </row>
    <row r="530" ht="12.0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4"/>
      <c r="T530" s="3"/>
      <c r="U530" s="3"/>
      <c r="V530" s="3"/>
      <c r="W530" s="3"/>
      <c r="X530" s="3"/>
      <c r="Y530" s="3"/>
      <c r="Z530" s="3"/>
      <c r="AA530" s="3"/>
    </row>
    <row r="531" ht="12.0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4"/>
      <c r="T531" s="3"/>
      <c r="U531" s="3"/>
      <c r="V531" s="3"/>
      <c r="W531" s="3"/>
      <c r="X531" s="3"/>
      <c r="Y531" s="3"/>
      <c r="Z531" s="3"/>
      <c r="AA531" s="3"/>
    </row>
    <row r="532" ht="12.0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4"/>
      <c r="T532" s="3"/>
      <c r="U532" s="3"/>
      <c r="V532" s="3"/>
      <c r="W532" s="3"/>
      <c r="X532" s="3"/>
      <c r="Y532" s="3"/>
      <c r="Z532" s="3"/>
      <c r="AA532" s="3"/>
    </row>
    <row r="533" ht="12.0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4"/>
      <c r="T533" s="3"/>
      <c r="U533" s="3"/>
      <c r="V533" s="3"/>
      <c r="W533" s="3"/>
      <c r="X533" s="3"/>
      <c r="Y533" s="3"/>
      <c r="Z533" s="3"/>
      <c r="AA533" s="3"/>
    </row>
    <row r="534" ht="12.0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4"/>
      <c r="T534" s="3"/>
      <c r="U534" s="3"/>
      <c r="V534" s="3"/>
      <c r="W534" s="3"/>
      <c r="X534" s="3"/>
      <c r="Y534" s="3"/>
      <c r="Z534" s="3"/>
      <c r="AA534" s="3"/>
    </row>
    <row r="535" ht="12.0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4"/>
      <c r="T535" s="3"/>
      <c r="U535" s="3"/>
      <c r="V535" s="3"/>
      <c r="W535" s="3"/>
      <c r="X535" s="3"/>
      <c r="Y535" s="3"/>
      <c r="Z535" s="3"/>
      <c r="AA535" s="3"/>
    </row>
    <row r="536" ht="12.0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4"/>
      <c r="T536" s="3"/>
      <c r="U536" s="3"/>
      <c r="V536" s="3"/>
      <c r="W536" s="3"/>
      <c r="X536" s="3"/>
      <c r="Y536" s="3"/>
      <c r="Z536" s="3"/>
      <c r="AA536" s="3"/>
    </row>
    <row r="537" ht="12.0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4"/>
      <c r="T537" s="3"/>
      <c r="U537" s="3"/>
      <c r="V537" s="3"/>
      <c r="W537" s="3"/>
      <c r="X537" s="3"/>
      <c r="Y537" s="3"/>
      <c r="Z537" s="3"/>
      <c r="AA537" s="3"/>
    </row>
    <row r="538" ht="12.0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4"/>
      <c r="T538" s="3"/>
      <c r="U538" s="3"/>
      <c r="V538" s="3"/>
      <c r="W538" s="3"/>
      <c r="X538" s="3"/>
      <c r="Y538" s="3"/>
      <c r="Z538" s="3"/>
      <c r="AA538" s="3"/>
    </row>
    <row r="539" ht="12.0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4"/>
      <c r="T539" s="3"/>
      <c r="U539" s="3"/>
      <c r="V539" s="3"/>
      <c r="W539" s="3"/>
      <c r="X539" s="3"/>
      <c r="Y539" s="3"/>
      <c r="Z539" s="3"/>
      <c r="AA539" s="3"/>
    </row>
    <row r="540" ht="12.0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4"/>
      <c r="T540" s="3"/>
      <c r="U540" s="3"/>
      <c r="V540" s="3"/>
      <c r="W540" s="3"/>
      <c r="X540" s="3"/>
      <c r="Y540" s="3"/>
      <c r="Z540" s="3"/>
      <c r="AA540" s="3"/>
    </row>
    <row r="541" ht="12.0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4"/>
      <c r="T541" s="3"/>
      <c r="U541" s="3"/>
      <c r="V541" s="3"/>
      <c r="W541" s="3"/>
      <c r="X541" s="3"/>
      <c r="Y541" s="3"/>
      <c r="Z541" s="3"/>
      <c r="AA541" s="3"/>
    </row>
    <row r="542" ht="12.0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4"/>
      <c r="T542" s="3"/>
      <c r="U542" s="3"/>
      <c r="V542" s="3"/>
      <c r="W542" s="3"/>
      <c r="X542" s="3"/>
      <c r="Y542" s="3"/>
      <c r="Z542" s="3"/>
      <c r="AA542" s="3"/>
    </row>
    <row r="543" ht="12.0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4"/>
      <c r="T543" s="3"/>
      <c r="U543" s="3"/>
      <c r="V543" s="3"/>
      <c r="W543" s="3"/>
      <c r="X543" s="3"/>
      <c r="Y543" s="3"/>
      <c r="Z543" s="3"/>
      <c r="AA543" s="3"/>
    </row>
    <row r="544" ht="12.0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4"/>
      <c r="T544" s="3"/>
      <c r="U544" s="3"/>
      <c r="V544" s="3"/>
      <c r="W544" s="3"/>
      <c r="X544" s="3"/>
      <c r="Y544" s="3"/>
      <c r="Z544" s="3"/>
      <c r="AA544" s="3"/>
    </row>
    <row r="545" ht="12.0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4"/>
      <c r="T545" s="3"/>
      <c r="U545" s="3"/>
      <c r="V545" s="3"/>
      <c r="W545" s="3"/>
      <c r="X545" s="3"/>
      <c r="Y545" s="3"/>
      <c r="Z545" s="3"/>
      <c r="AA545" s="3"/>
    </row>
    <row r="546" ht="12.0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4"/>
      <c r="T546" s="3"/>
      <c r="U546" s="3"/>
      <c r="V546" s="3"/>
      <c r="W546" s="3"/>
      <c r="X546" s="3"/>
      <c r="Y546" s="3"/>
      <c r="Z546" s="3"/>
      <c r="AA546" s="3"/>
    </row>
    <row r="547" ht="12.0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4"/>
      <c r="T547" s="3"/>
      <c r="U547" s="3"/>
      <c r="V547" s="3"/>
      <c r="W547" s="3"/>
      <c r="X547" s="3"/>
      <c r="Y547" s="3"/>
      <c r="Z547" s="3"/>
      <c r="AA547" s="3"/>
    </row>
    <row r="548" ht="12.0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4"/>
      <c r="T548" s="3"/>
      <c r="U548" s="3"/>
      <c r="V548" s="3"/>
      <c r="W548" s="3"/>
      <c r="X548" s="3"/>
      <c r="Y548" s="3"/>
      <c r="Z548" s="3"/>
      <c r="AA548" s="3"/>
    </row>
    <row r="549" ht="12.0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4"/>
      <c r="T549" s="3"/>
      <c r="U549" s="3"/>
      <c r="V549" s="3"/>
      <c r="W549" s="3"/>
      <c r="X549" s="3"/>
      <c r="Y549" s="3"/>
      <c r="Z549" s="3"/>
      <c r="AA549" s="3"/>
    </row>
    <row r="550" ht="12.0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4"/>
      <c r="T550" s="3"/>
      <c r="U550" s="3"/>
      <c r="V550" s="3"/>
      <c r="W550" s="3"/>
      <c r="X550" s="3"/>
      <c r="Y550" s="3"/>
      <c r="Z550" s="3"/>
      <c r="AA550" s="3"/>
    </row>
    <row r="551" ht="12.0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4"/>
      <c r="T551" s="3"/>
      <c r="U551" s="3"/>
      <c r="V551" s="3"/>
      <c r="W551" s="3"/>
      <c r="X551" s="3"/>
      <c r="Y551" s="3"/>
      <c r="Z551" s="3"/>
      <c r="AA551" s="3"/>
    </row>
    <row r="552" ht="12.0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4"/>
      <c r="T552" s="3"/>
      <c r="U552" s="3"/>
      <c r="V552" s="3"/>
      <c r="W552" s="3"/>
      <c r="X552" s="3"/>
      <c r="Y552" s="3"/>
      <c r="Z552" s="3"/>
      <c r="AA552" s="3"/>
    </row>
    <row r="553" ht="12.0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4"/>
      <c r="T553" s="3"/>
      <c r="U553" s="3"/>
      <c r="V553" s="3"/>
      <c r="W553" s="3"/>
      <c r="X553" s="3"/>
      <c r="Y553" s="3"/>
      <c r="Z553" s="3"/>
      <c r="AA553" s="3"/>
    </row>
    <row r="554" ht="12.0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4"/>
      <c r="T554" s="3"/>
      <c r="U554" s="3"/>
      <c r="V554" s="3"/>
      <c r="W554" s="3"/>
      <c r="X554" s="3"/>
      <c r="Y554" s="3"/>
      <c r="Z554" s="3"/>
      <c r="AA554" s="3"/>
    </row>
    <row r="555" ht="12.0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4"/>
      <c r="T555" s="3"/>
      <c r="U555" s="3"/>
      <c r="V555" s="3"/>
      <c r="W555" s="3"/>
      <c r="X555" s="3"/>
      <c r="Y555" s="3"/>
      <c r="Z555" s="3"/>
      <c r="AA555" s="3"/>
    </row>
    <row r="556" ht="12.0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4"/>
      <c r="T556" s="3"/>
      <c r="U556" s="3"/>
      <c r="V556" s="3"/>
      <c r="W556" s="3"/>
      <c r="X556" s="3"/>
      <c r="Y556" s="3"/>
      <c r="Z556" s="3"/>
      <c r="AA556" s="3"/>
    </row>
    <row r="557" ht="12.0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4"/>
      <c r="T557" s="3"/>
      <c r="U557" s="3"/>
      <c r="V557" s="3"/>
      <c r="W557" s="3"/>
      <c r="X557" s="3"/>
      <c r="Y557" s="3"/>
      <c r="Z557" s="3"/>
      <c r="AA557" s="3"/>
    </row>
    <row r="558" ht="12.0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4"/>
      <c r="T558" s="3"/>
      <c r="U558" s="3"/>
      <c r="V558" s="3"/>
      <c r="W558" s="3"/>
      <c r="X558" s="3"/>
      <c r="Y558" s="3"/>
      <c r="Z558" s="3"/>
      <c r="AA558" s="3"/>
    </row>
    <row r="559" ht="12.0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4"/>
      <c r="T559" s="3"/>
      <c r="U559" s="3"/>
      <c r="V559" s="3"/>
      <c r="W559" s="3"/>
      <c r="X559" s="3"/>
      <c r="Y559" s="3"/>
      <c r="Z559" s="3"/>
      <c r="AA559" s="3"/>
    </row>
    <row r="560" ht="12.0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4"/>
      <c r="T560" s="3"/>
      <c r="U560" s="3"/>
      <c r="V560" s="3"/>
      <c r="W560" s="3"/>
      <c r="X560" s="3"/>
      <c r="Y560" s="3"/>
      <c r="Z560" s="3"/>
      <c r="AA560" s="3"/>
    </row>
    <row r="561" ht="12.0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4"/>
      <c r="T561" s="3"/>
      <c r="U561" s="3"/>
      <c r="V561" s="3"/>
      <c r="W561" s="3"/>
      <c r="X561" s="3"/>
      <c r="Y561" s="3"/>
      <c r="Z561" s="3"/>
      <c r="AA561" s="3"/>
    </row>
    <row r="562" ht="12.0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4"/>
      <c r="T562" s="3"/>
      <c r="U562" s="3"/>
      <c r="V562" s="3"/>
      <c r="W562" s="3"/>
      <c r="X562" s="3"/>
      <c r="Y562" s="3"/>
      <c r="Z562" s="3"/>
      <c r="AA562" s="3"/>
    </row>
    <row r="563" ht="12.0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4"/>
      <c r="T563" s="3"/>
      <c r="U563" s="3"/>
      <c r="V563" s="3"/>
      <c r="W563" s="3"/>
      <c r="X563" s="3"/>
      <c r="Y563" s="3"/>
      <c r="Z563" s="3"/>
      <c r="AA563" s="3"/>
    </row>
    <row r="564" ht="12.0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4"/>
      <c r="T564" s="3"/>
      <c r="U564" s="3"/>
      <c r="V564" s="3"/>
      <c r="W564" s="3"/>
      <c r="X564" s="3"/>
      <c r="Y564" s="3"/>
      <c r="Z564" s="3"/>
      <c r="AA564" s="3"/>
    </row>
    <row r="565" ht="12.0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4"/>
      <c r="T565" s="3"/>
      <c r="U565" s="3"/>
      <c r="V565" s="3"/>
      <c r="W565" s="3"/>
      <c r="X565" s="3"/>
      <c r="Y565" s="3"/>
      <c r="Z565" s="3"/>
      <c r="AA565" s="3"/>
    </row>
    <row r="566" ht="12.0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4"/>
      <c r="T566" s="3"/>
      <c r="U566" s="3"/>
      <c r="V566" s="3"/>
      <c r="W566" s="3"/>
      <c r="X566" s="3"/>
      <c r="Y566" s="3"/>
      <c r="Z566" s="3"/>
      <c r="AA566" s="3"/>
    </row>
    <row r="567" ht="12.0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4"/>
      <c r="T567" s="3"/>
      <c r="U567" s="3"/>
      <c r="V567" s="3"/>
      <c r="W567" s="3"/>
      <c r="X567" s="3"/>
      <c r="Y567" s="3"/>
      <c r="Z567" s="3"/>
      <c r="AA567" s="3"/>
    </row>
    <row r="568" ht="12.0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4"/>
      <c r="T568" s="3"/>
      <c r="U568" s="3"/>
      <c r="V568" s="3"/>
      <c r="W568" s="3"/>
      <c r="X568" s="3"/>
      <c r="Y568" s="3"/>
      <c r="Z568" s="3"/>
      <c r="AA568" s="3"/>
    </row>
    <row r="569" ht="12.0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4"/>
      <c r="T569" s="3"/>
      <c r="U569" s="3"/>
      <c r="V569" s="3"/>
      <c r="W569" s="3"/>
      <c r="X569" s="3"/>
      <c r="Y569" s="3"/>
      <c r="Z569" s="3"/>
      <c r="AA569" s="3"/>
    </row>
    <row r="570" ht="12.0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4"/>
      <c r="T570" s="3"/>
      <c r="U570" s="3"/>
      <c r="V570" s="3"/>
      <c r="W570" s="3"/>
      <c r="X570" s="3"/>
      <c r="Y570" s="3"/>
      <c r="Z570" s="3"/>
      <c r="AA570" s="3"/>
    </row>
    <row r="571" ht="12.0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4"/>
      <c r="T571" s="3"/>
      <c r="U571" s="3"/>
      <c r="V571" s="3"/>
      <c r="W571" s="3"/>
      <c r="X571" s="3"/>
      <c r="Y571" s="3"/>
      <c r="Z571" s="3"/>
      <c r="AA571" s="3"/>
    </row>
    <row r="572" ht="12.0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4"/>
      <c r="T572" s="3"/>
      <c r="U572" s="3"/>
      <c r="V572" s="3"/>
      <c r="W572" s="3"/>
      <c r="X572" s="3"/>
      <c r="Y572" s="3"/>
      <c r="Z572" s="3"/>
      <c r="AA572" s="3"/>
    </row>
    <row r="573" ht="12.0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4"/>
      <c r="T573" s="3"/>
      <c r="U573" s="3"/>
      <c r="V573" s="3"/>
      <c r="W573" s="3"/>
      <c r="X573" s="3"/>
      <c r="Y573" s="3"/>
      <c r="Z573" s="3"/>
      <c r="AA573" s="3"/>
    </row>
    <row r="574" ht="12.0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4"/>
      <c r="T574" s="3"/>
      <c r="U574" s="3"/>
      <c r="V574" s="3"/>
      <c r="W574" s="3"/>
      <c r="X574" s="3"/>
      <c r="Y574" s="3"/>
      <c r="Z574" s="3"/>
      <c r="AA574" s="3"/>
    </row>
    <row r="575" ht="12.0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4"/>
      <c r="T575" s="3"/>
      <c r="U575" s="3"/>
      <c r="V575" s="3"/>
      <c r="W575" s="3"/>
      <c r="X575" s="3"/>
      <c r="Y575" s="3"/>
      <c r="Z575" s="3"/>
      <c r="AA575" s="3"/>
    </row>
    <row r="576" ht="12.0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4"/>
      <c r="T576" s="3"/>
      <c r="U576" s="3"/>
      <c r="V576" s="3"/>
      <c r="W576" s="3"/>
      <c r="X576" s="3"/>
      <c r="Y576" s="3"/>
      <c r="Z576" s="3"/>
      <c r="AA576" s="3"/>
    </row>
    <row r="577" ht="12.0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4"/>
      <c r="T577" s="3"/>
      <c r="U577" s="3"/>
      <c r="V577" s="3"/>
      <c r="W577" s="3"/>
      <c r="X577" s="3"/>
      <c r="Y577" s="3"/>
      <c r="Z577" s="3"/>
      <c r="AA577" s="3"/>
    </row>
    <row r="578" ht="12.0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4"/>
      <c r="T578" s="3"/>
      <c r="U578" s="3"/>
      <c r="V578" s="3"/>
      <c r="W578" s="3"/>
      <c r="X578" s="3"/>
      <c r="Y578" s="3"/>
      <c r="Z578" s="3"/>
      <c r="AA578" s="3"/>
    </row>
    <row r="579" ht="12.0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4"/>
      <c r="T579" s="3"/>
      <c r="U579" s="3"/>
      <c r="V579" s="3"/>
      <c r="W579" s="3"/>
      <c r="X579" s="3"/>
      <c r="Y579" s="3"/>
      <c r="Z579" s="3"/>
      <c r="AA579" s="3"/>
    </row>
    <row r="580" ht="12.0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4"/>
      <c r="T580" s="3"/>
      <c r="U580" s="3"/>
      <c r="V580" s="3"/>
      <c r="W580" s="3"/>
      <c r="X580" s="3"/>
      <c r="Y580" s="3"/>
      <c r="Z580" s="3"/>
      <c r="AA580" s="3"/>
    </row>
    <row r="581" ht="12.0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4"/>
      <c r="T581" s="3"/>
      <c r="U581" s="3"/>
      <c r="V581" s="3"/>
      <c r="W581" s="3"/>
      <c r="X581" s="3"/>
      <c r="Y581" s="3"/>
      <c r="Z581" s="3"/>
      <c r="AA581" s="3"/>
    </row>
    <row r="582" ht="12.0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4"/>
      <c r="T582" s="3"/>
      <c r="U582" s="3"/>
      <c r="V582" s="3"/>
      <c r="W582" s="3"/>
      <c r="X582" s="3"/>
      <c r="Y582" s="3"/>
      <c r="Z582" s="3"/>
      <c r="AA582" s="3"/>
    </row>
    <row r="583" ht="12.0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4"/>
      <c r="T583" s="3"/>
      <c r="U583" s="3"/>
      <c r="V583" s="3"/>
      <c r="W583" s="3"/>
      <c r="X583" s="3"/>
      <c r="Y583" s="3"/>
      <c r="Z583" s="3"/>
      <c r="AA583" s="3"/>
    </row>
    <row r="584" ht="12.0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4"/>
      <c r="T584" s="3"/>
      <c r="U584" s="3"/>
      <c r="V584" s="3"/>
      <c r="W584" s="3"/>
      <c r="X584" s="3"/>
      <c r="Y584" s="3"/>
      <c r="Z584" s="3"/>
      <c r="AA584" s="3"/>
    </row>
    <row r="585" ht="12.0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4"/>
      <c r="T585" s="3"/>
      <c r="U585" s="3"/>
      <c r="V585" s="3"/>
      <c r="W585" s="3"/>
      <c r="X585" s="3"/>
      <c r="Y585" s="3"/>
      <c r="Z585" s="3"/>
      <c r="AA585" s="3"/>
    </row>
    <row r="586" ht="12.0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4"/>
      <c r="T586" s="3"/>
      <c r="U586" s="3"/>
      <c r="V586" s="3"/>
      <c r="W586" s="3"/>
      <c r="X586" s="3"/>
      <c r="Y586" s="3"/>
      <c r="Z586" s="3"/>
      <c r="AA586" s="3"/>
    </row>
    <row r="587" ht="12.0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4"/>
      <c r="T587" s="3"/>
      <c r="U587" s="3"/>
      <c r="V587" s="3"/>
      <c r="W587" s="3"/>
      <c r="X587" s="3"/>
      <c r="Y587" s="3"/>
      <c r="Z587" s="3"/>
      <c r="AA587" s="3"/>
    </row>
    <row r="588" ht="12.0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4"/>
      <c r="T588" s="3"/>
      <c r="U588" s="3"/>
      <c r="V588" s="3"/>
      <c r="W588" s="3"/>
      <c r="X588" s="3"/>
      <c r="Y588" s="3"/>
      <c r="Z588" s="3"/>
      <c r="AA588" s="3"/>
    </row>
    <row r="589" ht="12.0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4"/>
      <c r="T589" s="3"/>
      <c r="U589" s="3"/>
      <c r="V589" s="3"/>
      <c r="W589" s="3"/>
      <c r="X589" s="3"/>
      <c r="Y589" s="3"/>
      <c r="Z589" s="3"/>
      <c r="AA589" s="3"/>
    </row>
    <row r="590" ht="12.0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4"/>
      <c r="T590" s="3"/>
      <c r="U590" s="3"/>
      <c r="V590" s="3"/>
      <c r="W590" s="3"/>
      <c r="X590" s="3"/>
      <c r="Y590" s="3"/>
      <c r="Z590" s="3"/>
      <c r="AA590" s="3"/>
    </row>
    <row r="591" ht="12.0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4"/>
      <c r="T591" s="3"/>
      <c r="U591" s="3"/>
      <c r="V591" s="3"/>
      <c r="W591" s="3"/>
      <c r="X591" s="3"/>
      <c r="Y591" s="3"/>
      <c r="Z591" s="3"/>
      <c r="AA591" s="3"/>
    </row>
    <row r="592" ht="12.0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4"/>
      <c r="T592" s="3"/>
      <c r="U592" s="3"/>
      <c r="V592" s="3"/>
      <c r="W592" s="3"/>
      <c r="X592" s="3"/>
      <c r="Y592" s="3"/>
      <c r="Z592" s="3"/>
      <c r="AA592" s="3"/>
    </row>
    <row r="593" ht="12.0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4"/>
      <c r="T593" s="3"/>
      <c r="U593" s="3"/>
      <c r="V593" s="3"/>
      <c r="W593" s="3"/>
      <c r="X593" s="3"/>
      <c r="Y593" s="3"/>
      <c r="Z593" s="3"/>
      <c r="AA593" s="3"/>
    </row>
    <row r="594" ht="12.0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4"/>
      <c r="T594" s="3"/>
      <c r="U594" s="3"/>
      <c r="V594" s="3"/>
      <c r="W594" s="3"/>
      <c r="X594" s="3"/>
      <c r="Y594" s="3"/>
      <c r="Z594" s="3"/>
      <c r="AA594" s="3"/>
    </row>
    <row r="595" ht="12.0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4"/>
      <c r="T595" s="3"/>
      <c r="U595" s="3"/>
      <c r="V595" s="3"/>
      <c r="W595" s="3"/>
      <c r="X595" s="3"/>
      <c r="Y595" s="3"/>
      <c r="Z595" s="3"/>
      <c r="AA595" s="3"/>
    </row>
    <row r="596" ht="12.0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4"/>
      <c r="T596" s="3"/>
      <c r="U596" s="3"/>
      <c r="V596" s="3"/>
      <c r="W596" s="3"/>
      <c r="X596" s="3"/>
      <c r="Y596" s="3"/>
      <c r="Z596" s="3"/>
      <c r="AA596" s="3"/>
    </row>
    <row r="597" ht="12.0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4"/>
      <c r="T597" s="3"/>
      <c r="U597" s="3"/>
      <c r="V597" s="3"/>
      <c r="W597" s="3"/>
      <c r="X597" s="3"/>
      <c r="Y597" s="3"/>
      <c r="Z597" s="3"/>
      <c r="AA597" s="3"/>
    </row>
    <row r="598" ht="12.0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4"/>
      <c r="T598" s="3"/>
      <c r="U598" s="3"/>
      <c r="V598" s="3"/>
      <c r="W598" s="3"/>
      <c r="X598" s="3"/>
      <c r="Y598" s="3"/>
      <c r="Z598" s="3"/>
      <c r="AA598" s="3"/>
    </row>
    <row r="599" ht="12.0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4"/>
      <c r="T599" s="3"/>
      <c r="U599" s="3"/>
      <c r="V599" s="3"/>
      <c r="W599" s="3"/>
      <c r="X599" s="3"/>
      <c r="Y599" s="3"/>
      <c r="Z599" s="3"/>
      <c r="AA599" s="3"/>
    </row>
    <row r="600" ht="12.0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4"/>
      <c r="T600" s="3"/>
      <c r="U600" s="3"/>
      <c r="V600" s="3"/>
      <c r="W600" s="3"/>
      <c r="X600" s="3"/>
      <c r="Y600" s="3"/>
      <c r="Z600" s="3"/>
      <c r="AA600" s="3"/>
    </row>
    <row r="601" ht="12.0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4"/>
      <c r="T601" s="3"/>
      <c r="U601" s="3"/>
      <c r="V601" s="3"/>
      <c r="W601" s="3"/>
      <c r="X601" s="3"/>
      <c r="Y601" s="3"/>
      <c r="Z601" s="3"/>
      <c r="AA601" s="3"/>
    </row>
    <row r="602" ht="12.0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4"/>
      <c r="T602" s="3"/>
      <c r="U602" s="3"/>
      <c r="V602" s="3"/>
      <c r="W602" s="3"/>
      <c r="X602" s="3"/>
      <c r="Y602" s="3"/>
      <c r="Z602" s="3"/>
      <c r="AA602" s="3"/>
    </row>
    <row r="603" ht="12.0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4"/>
      <c r="T603" s="3"/>
      <c r="U603" s="3"/>
      <c r="V603" s="3"/>
      <c r="W603" s="3"/>
      <c r="X603" s="3"/>
      <c r="Y603" s="3"/>
      <c r="Z603" s="3"/>
      <c r="AA603" s="3"/>
    </row>
    <row r="604" ht="12.0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4"/>
      <c r="T604" s="3"/>
      <c r="U604" s="3"/>
      <c r="V604" s="3"/>
      <c r="W604" s="3"/>
      <c r="X604" s="3"/>
      <c r="Y604" s="3"/>
      <c r="Z604" s="3"/>
      <c r="AA604" s="3"/>
    </row>
    <row r="605" ht="12.0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4"/>
      <c r="T605" s="3"/>
      <c r="U605" s="3"/>
      <c r="V605" s="3"/>
      <c r="W605" s="3"/>
      <c r="X605" s="3"/>
      <c r="Y605" s="3"/>
      <c r="Z605" s="3"/>
      <c r="AA605" s="3"/>
    </row>
    <row r="606" ht="12.0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4"/>
      <c r="T606" s="3"/>
      <c r="U606" s="3"/>
      <c r="V606" s="3"/>
      <c r="W606" s="3"/>
      <c r="X606" s="3"/>
      <c r="Y606" s="3"/>
      <c r="Z606" s="3"/>
      <c r="AA606" s="3"/>
    </row>
    <row r="607" ht="12.0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4"/>
      <c r="T607" s="3"/>
      <c r="U607" s="3"/>
      <c r="V607" s="3"/>
      <c r="W607" s="3"/>
      <c r="X607" s="3"/>
      <c r="Y607" s="3"/>
      <c r="Z607" s="3"/>
      <c r="AA607" s="3"/>
    </row>
    <row r="608" ht="12.0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4"/>
      <c r="T608" s="3"/>
      <c r="U608" s="3"/>
      <c r="V608" s="3"/>
      <c r="W608" s="3"/>
      <c r="X608" s="3"/>
      <c r="Y608" s="3"/>
      <c r="Z608" s="3"/>
      <c r="AA608" s="3"/>
    </row>
    <row r="609" ht="12.0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4"/>
      <c r="T609" s="3"/>
      <c r="U609" s="3"/>
      <c r="V609" s="3"/>
      <c r="W609" s="3"/>
      <c r="X609" s="3"/>
      <c r="Y609" s="3"/>
      <c r="Z609" s="3"/>
      <c r="AA609" s="3"/>
    </row>
    <row r="610" ht="12.0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4"/>
      <c r="T610" s="3"/>
      <c r="U610" s="3"/>
      <c r="V610" s="3"/>
      <c r="W610" s="3"/>
      <c r="X610" s="3"/>
      <c r="Y610" s="3"/>
      <c r="Z610" s="3"/>
      <c r="AA610" s="3"/>
    </row>
    <row r="611" ht="12.0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4"/>
      <c r="T611" s="3"/>
      <c r="U611" s="3"/>
      <c r="V611" s="3"/>
      <c r="W611" s="3"/>
      <c r="X611" s="3"/>
      <c r="Y611" s="3"/>
      <c r="Z611" s="3"/>
      <c r="AA611" s="3"/>
    </row>
    <row r="612" ht="12.0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4"/>
      <c r="T612" s="3"/>
      <c r="U612" s="3"/>
      <c r="V612" s="3"/>
      <c r="W612" s="3"/>
      <c r="X612" s="3"/>
      <c r="Y612" s="3"/>
      <c r="Z612" s="3"/>
      <c r="AA612" s="3"/>
    </row>
    <row r="613" ht="12.0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4"/>
      <c r="T613" s="3"/>
      <c r="U613" s="3"/>
      <c r="V613" s="3"/>
      <c r="W613" s="3"/>
      <c r="X613" s="3"/>
      <c r="Y613" s="3"/>
      <c r="Z613" s="3"/>
      <c r="AA613" s="3"/>
    </row>
    <row r="614" ht="12.0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4"/>
      <c r="T614" s="3"/>
      <c r="U614" s="3"/>
      <c r="V614" s="3"/>
      <c r="W614" s="3"/>
      <c r="X614" s="3"/>
      <c r="Y614" s="3"/>
      <c r="Z614" s="3"/>
      <c r="AA614" s="3"/>
    </row>
    <row r="615" ht="12.0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4"/>
      <c r="T615" s="3"/>
      <c r="U615" s="3"/>
      <c r="V615" s="3"/>
      <c r="W615" s="3"/>
      <c r="X615" s="3"/>
      <c r="Y615" s="3"/>
      <c r="Z615" s="3"/>
      <c r="AA615" s="3"/>
    </row>
    <row r="616" ht="12.0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4"/>
      <c r="T616" s="3"/>
      <c r="U616" s="3"/>
      <c r="V616" s="3"/>
      <c r="W616" s="3"/>
      <c r="X616" s="3"/>
      <c r="Y616" s="3"/>
      <c r="Z616" s="3"/>
      <c r="AA616" s="3"/>
    </row>
    <row r="617" ht="12.0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4"/>
      <c r="T617" s="3"/>
      <c r="U617" s="3"/>
      <c r="V617" s="3"/>
      <c r="W617" s="3"/>
      <c r="X617" s="3"/>
      <c r="Y617" s="3"/>
      <c r="Z617" s="3"/>
      <c r="AA617" s="3"/>
    </row>
    <row r="618" ht="12.0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4"/>
      <c r="T618" s="3"/>
      <c r="U618" s="3"/>
      <c r="V618" s="3"/>
      <c r="W618" s="3"/>
      <c r="X618" s="3"/>
      <c r="Y618" s="3"/>
      <c r="Z618" s="3"/>
      <c r="AA618" s="3"/>
    </row>
    <row r="619" ht="12.0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4"/>
      <c r="T619" s="3"/>
      <c r="U619" s="3"/>
      <c r="V619" s="3"/>
      <c r="W619" s="3"/>
      <c r="X619" s="3"/>
      <c r="Y619" s="3"/>
      <c r="Z619" s="3"/>
      <c r="AA619" s="3"/>
    </row>
    <row r="620" ht="12.0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4"/>
      <c r="T620" s="3"/>
      <c r="U620" s="3"/>
      <c r="V620" s="3"/>
      <c r="W620" s="3"/>
      <c r="X620" s="3"/>
      <c r="Y620" s="3"/>
      <c r="Z620" s="3"/>
      <c r="AA620" s="3"/>
    </row>
    <row r="621" ht="12.0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4"/>
      <c r="T621" s="3"/>
      <c r="U621" s="3"/>
      <c r="V621" s="3"/>
      <c r="W621" s="3"/>
      <c r="X621" s="3"/>
      <c r="Y621" s="3"/>
      <c r="Z621" s="3"/>
      <c r="AA621" s="3"/>
    </row>
    <row r="622" ht="12.0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4"/>
      <c r="T622" s="3"/>
      <c r="U622" s="3"/>
      <c r="V622" s="3"/>
      <c r="W622" s="3"/>
      <c r="X622" s="3"/>
      <c r="Y622" s="3"/>
      <c r="Z622" s="3"/>
      <c r="AA622" s="3"/>
    </row>
    <row r="623" ht="12.0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4"/>
      <c r="T623" s="3"/>
      <c r="U623" s="3"/>
      <c r="V623" s="3"/>
      <c r="W623" s="3"/>
      <c r="X623" s="3"/>
      <c r="Y623" s="3"/>
      <c r="Z623" s="3"/>
      <c r="AA623" s="3"/>
    </row>
    <row r="624" ht="12.0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4"/>
      <c r="T624" s="3"/>
      <c r="U624" s="3"/>
      <c r="V624" s="3"/>
      <c r="W624" s="3"/>
      <c r="X624" s="3"/>
      <c r="Y624" s="3"/>
      <c r="Z624" s="3"/>
      <c r="AA624" s="3"/>
    </row>
    <row r="625" ht="12.0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4"/>
      <c r="T625" s="3"/>
      <c r="U625" s="3"/>
      <c r="V625" s="3"/>
      <c r="W625" s="3"/>
      <c r="X625" s="3"/>
      <c r="Y625" s="3"/>
      <c r="Z625" s="3"/>
      <c r="AA625" s="3"/>
    </row>
    <row r="626" ht="12.0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4"/>
      <c r="T626" s="3"/>
      <c r="U626" s="3"/>
      <c r="V626" s="3"/>
      <c r="W626" s="3"/>
      <c r="X626" s="3"/>
      <c r="Y626" s="3"/>
      <c r="Z626" s="3"/>
      <c r="AA626" s="3"/>
    </row>
    <row r="627" ht="12.0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4"/>
      <c r="T627" s="3"/>
      <c r="U627" s="3"/>
      <c r="V627" s="3"/>
      <c r="W627" s="3"/>
      <c r="X627" s="3"/>
      <c r="Y627" s="3"/>
      <c r="Z627" s="3"/>
      <c r="AA627" s="3"/>
    </row>
    <row r="628" ht="12.0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4"/>
      <c r="T628" s="3"/>
      <c r="U628" s="3"/>
      <c r="V628" s="3"/>
      <c r="W628" s="3"/>
      <c r="X628" s="3"/>
      <c r="Y628" s="3"/>
      <c r="Z628" s="3"/>
      <c r="AA628" s="3"/>
    </row>
    <row r="629" ht="12.0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4"/>
      <c r="T629" s="3"/>
      <c r="U629" s="3"/>
      <c r="V629" s="3"/>
      <c r="W629" s="3"/>
      <c r="X629" s="3"/>
      <c r="Y629" s="3"/>
      <c r="Z629" s="3"/>
      <c r="AA629" s="3"/>
    </row>
    <row r="630" ht="12.0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4"/>
      <c r="T630" s="3"/>
      <c r="U630" s="3"/>
      <c r="V630" s="3"/>
      <c r="W630" s="3"/>
      <c r="X630" s="3"/>
      <c r="Y630" s="3"/>
      <c r="Z630" s="3"/>
      <c r="AA630" s="3"/>
    </row>
    <row r="631" ht="12.0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4"/>
      <c r="T631" s="3"/>
      <c r="U631" s="3"/>
      <c r="V631" s="3"/>
      <c r="W631" s="3"/>
      <c r="X631" s="3"/>
      <c r="Y631" s="3"/>
      <c r="Z631" s="3"/>
      <c r="AA631" s="3"/>
    </row>
    <row r="632" ht="12.0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4"/>
      <c r="T632" s="3"/>
      <c r="U632" s="3"/>
      <c r="V632" s="3"/>
      <c r="W632" s="3"/>
      <c r="X632" s="3"/>
      <c r="Y632" s="3"/>
      <c r="Z632" s="3"/>
      <c r="AA632" s="3"/>
    </row>
    <row r="633" ht="12.0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4"/>
      <c r="T633" s="3"/>
      <c r="U633" s="3"/>
      <c r="V633" s="3"/>
      <c r="W633" s="3"/>
      <c r="X633" s="3"/>
      <c r="Y633" s="3"/>
      <c r="Z633" s="3"/>
      <c r="AA633" s="3"/>
    </row>
    <row r="634" ht="12.0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4"/>
      <c r="T634" s="3"/>
      <c r="U634" s="3"/>
      <c r="V634" s="3"/>
      <c r="W634" s="3"/>
      <c r="X634" s="3"/>
      <c r="Y634" s="3"/>
      <c r="Z634" s="3"/>
      <c r="AA634" s="3"/>
    </row>
    <row r="635" ht="12.0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4"/>
      <c r="T635" s="3"/>
      <c r="U635" s="3"/>
      <c r="V635" s="3"/>
      <c r="W635" s="3"/>
      <c r="X635" s="3"/>
      <c r="Y635" s="3"/>
      <c r="Z635" s="3"/>
      <c r="AA635" s="3"/>
    </row>
    <row r="636" ht="12.0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4"/>
      <c r="T636" s="3"/>
      <c r="U636" s="3"/>
      <c r="V636" s="3"/>
      <c r="W636" s="3"/>
      <c r="X636" s="3"/>
      <c r="Y636" s="3"/>
      <c r="Z636" s="3"/>
      <c r="AA636" s="3"/>
    </row>
    <row r="637" ht="12.0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4"/>
      <c r="T637" s="3"/>
      <c r="U637" s="3"/>
      <c r="V637" s="3"/>
      <c r="W637" s="3"/>
      <c r="X637" s="3"/>
      <c r="Y637" s="3"/>
      <c r="Z637" s="3"/>
      <c r="AA637" s="3"/>
    </row>
    <row r="638" ht="12.0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4"/>
      <c r="T638" s="3"/>
      <c r="U638" s="3"/>
      <c r="V638" s="3"/>
      <c r="W638" s="3"/>
      <c r="X638" s="3"/>
      <c r="Y638" s="3"/>
      <c r="Z638" s="3"/>
      <c r="AA638" s="3"/>
    </row>
    <row r="639" ht="12.0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4"/>
      <c r="T639" s="3"/>
      <c r="U639" s="3"/>
      <c r="V639" s="3"/>
      <c r="W639" s="3"/>
      <c r="X639" s="3"/>
      <c r="Y639" s="3"/>
      <c r="Z639" s="3"/>
      <c r="AA639" s="3"/>
    </row>
    <row r="640" ht="12.0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4"/>
      <c r="T640" s="3"/>
      <c r="U640" s="3"/>
      <c r="V640" s="3"/>
      <c r="W640" s="3"/>
      <c r="X640" s="3"/>
      <c r="Y640" s="3"/>
      <c r="Z640" s="3"/>
      <c r="AA640" s="3"/>
    </row>
    <row r="641" ht="12.0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4"/>
      <c r="T641" s="3"/>
      <c r="U641" s="3"/>
      <c r="V641" s="3"/>
      <c r="W641" s="3"/>
      <c r="X641" s="3"/>
      <c r="Y641" s="3"/>
      <c r="Z641" s="3"/>
      <c r="AA641" s="3"/>
    </row>
    <row r="642" ht="12.0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4"/>
      <c r="T642" s="3"/>
      <c r="U642" s="3"/>
      <c r="V642" s="3"/>
      <c r="W642" s="3"/>
      <c r="X642" s="3"/>
      <c r="Y642" s="3"/>
      <c r="Z642" s="3"/>
      <c r="AA642" s="3"/>
    </row>
    <row r="643" ht="12.0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4"/>
      <c r="T643" s="3"/>
      <c r="U643" s="3"/>
      <c r="V643" s="3"/>
      <c r="W643" s="3"/>
      <c r="X643" s="3"/>
      <c r="Y643" s="3"/>
      <c r="Z643" s="3"/>
      <c r="AA643" s="3"/>
    </row>
    <row r="644" ht="12.0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4"/>
      <c r="T644" s="3"/>
      <c r="U644" s="3"/>
      <c r="V644" s="3"/>
      <c r="W644" s="3"/>
      <c r="X644" s="3"/>
      <c r="Y644" s="3"/>
      <c r="Z644" s="3"/>
      <c r="AA644" s="3"/>
    </row>
    <row r="645" ht="12.0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4"/>
      <c r="T645" s="3"/>
      <c r="U645" s="3"/>
      <c r="V645" s="3"/>
      <c r="W645" s="3"/>
      <c r="X645" s="3"/>
      <c r="Y645" s="3"/>
      <c r="Z645" s="3"/>
      <c r="AA645" s="3"/>
    </row>
    <row r="646" ht="12.0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4"/>
      <c r="T646" s="3"/>
      <c r="U646" s="3"/>
      <c r="V646" s="3"/>
      <c r="W646" s="3"/>
      <c r="X646" s="3"/>
      <c r="Y646" s="3"/>
      <c r="Z646" s="3"/>
      <c r="AA646" s="3"/>
    </row>
    <row r="647" ht="12.0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4"/>
      <c r="T647" s="3"/>
      <c r="U647" s="3"/>
      <c r="V647" s="3"/>
      <c r="W647" s="3"/>
      <c r="X647" s="3"/>
      <c r="Y647" s="3"/>
      <c r="Z647" s="3"/>
      <c r="AA647" s="3"/>
    </row>
    <row r="648" ht="12.0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4"/>
      <c r="T648" s="3"/>
      <c r="U648" s="3"/>
      <c r="V648" s="3"/>
      <c r="W648" s="3"/>
      <c r="X648" s="3"/>
      <c r="Y648" s="3"/>
      <c r="Z648" s="3"/>
      <c r="AA648" s="3"/>
    </row>
    <row r="649" ht="12.0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4"/>
      <c r="T649" s="3"/>
      <c r="U649" s="3"/>
      <c r="V649" s="3"/>
      <c r="W649" s="3"/>
      <c r="X649" s="3"/>
      <c r="Y649" s="3"/>
      <c r="Z649" s="3"/>
      <c r="AA649" s="3"/>
    </row>
    <row r="650" ht="12.0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4"/>
      <c r="T650" s="3"/>
      <c r="U650" s="3"/>
      <c r="V650" s="3"/>
      <c r="W650" s="3"/>
      <c r="X650" s="3"/>
      <c r="Y650" s="3"/>
      <c r="Z650" s="3"/>
      <c r="AA650" s="3"/>
    </row>
    <row r="651" ht="12.0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4"/>
      <c r="T651" s="3"/>
      <c r="U651" s="3"/>
      <c r="V651" s="3"/>
      <c r="W651" s="3"/>
      <c r="X651" s="3"/>
      <c r="Y651" s="3"/>
      <c r="Z651" s="3"/>
      <c r="AA651" s="3"/>
    </row>
    <row r="652" ht="12.0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4"/>
      <c r="T652" s="3"/>
      <c r="U652" s="3"/>
      <c r="V652" s="3"/>
      <c r="W652" s="3"/>
      <c r="X652" s="3"/>
      <c r="Y652" s="3"/>
      <c r="Z652" s="3"/>
      <c r="AA652" s="3"/>
    </row>
    <row r="653" ht="12.0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4"/>
      <c r="T653" s="3"/>
      <c r="U653" s="3"/>
      <c r="V653" s="3"/>
      <c r="W653" s="3"/>
      <c r="X653" s="3"/>
      <c r="Y653" s="3"/>
      <c r="Z653" s="3"/>
      <c r="AA653" s="3"/>
    </row>
    <row r="654" ht="12.0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4"/>
      <c r="T654" s="3"/>
      <c r="U654" s="3"/>
      <c r="V654" s="3"/>
      <c r="W654" s="3"/>
      <c r="X654" s="3"/>
      <c r="Y654" s="3"/>
      <c r="Z654" s="3"/>
      <c r="AA654" s="3"/>
    </row>
    <row r="655" ht="12.0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4"/>
      <c r="T655" s="3"/>
      <c r="U655" s="3"/>
      <c r="V655" s="3"/>
      <c r="W655" s="3"/>
      <c r="X655" s="3"/>
      <c r="Y655" s="3"/>
      <c r="Z655" s="3"/>
      <c r="AA655" s="3"/>
    </row>
    <row r="656" ht="12.0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4"/>
      <c r="T656" s="3"/>
      <c r="U656" s="3"/>
      <c r="V656" s="3"/>
      <c r="W656" s="3"/>
      <c r="X656" s="3"/>
      <c r="Y656" s="3"/>
      <c r="Z656" s="3"/>
      <c r="AA656" s="3"/>
    </row>
    <row r="657" ht="12.0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4"/>
      <c r="T657" s="3"/>
      <c r="U657" s="3"/>
      <c r="V657" s="3"/>
      <c r="W657" s="3"/>
      <c r="X657" s="3"/>
      <c r="Y657" s="3"/>
      <c r="Z657" s="3"/>
      <c r="AA657" s="3"/>
    </row>
    <row r="658" ht="12.0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4"/>
      <c r="T658" s="3"/>
      <c r="U658" s="3"/>
      <c r="V658" s="3"/>
      <c r="W658" s="3"/>
      <c r="X658" s="3"/>
      <c r="Y658" s="3"/>
      <c r="Z658" s="3"/>
      <c r="AA658" s="3"/>
    </row>
    <row r="659" ht="12.0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4"/>
      <c r="T659" s="3"/>
      <c r="U659" s="3"/>
      <c r="V659" s="3"/>
      <c r="W659" s="3"/>
      <c r="X659" s="3"/>
      <c r="Y659" s="3"/>
      <c r="Z659" s="3"/>
      <c r="AA659" s="3"/>
    </row>
    <row r="660" ht="12.0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4"/>
      <c r="T660" s="3"/>
      <c r="U660" s="3"/>
      <c r="V660" s="3"/>
      <c r="W660" s="3"/>
      <c r="X660" s="3"/>
      <c r="Y660" s="3"/>
      <c r="Z660" s="3"/>
      <c r="AA660" s="3"/>
    </row>
    <row r="661" ht="12.0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4"/>
      <c r="T661" s="3"/>
      <c r="U661" s="3"/>
      <c r="V661" s="3"/>
      <c r="W661" s="3"/>
      <c r="X661" s="3"/>
      <c r="Y661" s="3"/>
      <c r="Z661" s="3"/>
      <c r="AA661" s="3"/>
    </row>
    <row r="662" ht="12.0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4"/>
      <c r="T662" s="3"/>
      <c r="U662" s="3"/>
      <c r="V662" s="3"/>
      <c r="W662" s="3"/>
      <c r="X662" s="3"/>
      <c r="Y662" s="3"/>
      <c r="Z662" s="3"/>
      <c r="AA662" s="3"/>
    </row>
    <row r="663" ht="12.0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4"/>
      <c r="T663" s="3"/>
      <c r="U663" s="3"/>
      <c r="V663" s="3"/>
      <c r="W663" s="3"/>
      <c r="X663" s="3"/>
      <c r="Y663" s="3"/>
      <c r="Z663" s="3"/>
      <c r="AA663" s="3"/>
    </row>
    <row r="664" ht="12.0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4"/>
      <c r="T664" s="3"/>
      <c r="U664" s="3"/>
      <c r="V664" s="3"/>
      <c r="W664" s="3"/>
      <c r="X664" s="3"/>
      <c r="Y664" s="3"/>
      <c r="Z664" s="3"/>
      <c r="AA664" s="3"/>
    </row>
    <row r="665" ht="12.0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4"/>
      <c r="T665" s="3"/>
      <c r="U665" s="3"/>
      <c r="V665" s="3"/>
      <c r="W665" s="3"/>
      <c r="X665" s="3"/>
      <c r="Y665" s="3"/>
      <c r="Z665" s="3"/>
      <c r="AA665" s="3"/>
    </row>
    <row r="666" ht="12.0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4"/>
      <c r="T666" s="3"/>
      <c r="U666" s="3"/>
      <c r="V666" s="3"/>
      <c r="W666" s="3"/>
      <c r="X666" s="3"/>
      <c r="Y666" s="3"/>
      <c r="Z666" s="3"/>
      <c r="AA666" s="3"/>
    </row>
    <row r="667" ht="12.0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4"/>
      <c r="T667" s="3"/>
      <c r="U667" s="3"/>
      <c r="V667" s="3"/>
      <c r="W667" s="3"/>
      <c r="X667" s="3"/>
      <c r="Y667" s="3"/>
      <c r="Z667" s="3"/>
      <c r="AA667" s="3"/>
    </row>
    <row r="668" ht="12.0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4"/>
      <c r="T668" s="3"/>
      <c r="U668" s="3"/>
      <c r="V668" s="3"/>
      <c r="W668" s="3"/>
      <c r="X668" s="3"/>
      <c r="Y668" s="3"/>
      <c r="Z668" s="3"/>
      <c r="AA668" s="3"/>
    </row>
    <row r="669" ht="12.0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4"/>
      <c r="T669" s="3"/>
      <c r="U669" s="3"/>
      <c r="V669" s="3"/>
      <c r="W669" s="3"/>
      <c r="X669" s="3"/>
      <c r="Y669" s="3"/>
      <c r="Z669" s="3"/>
      <c r="AA669" s="3"/>
    </row>
    <row r="670" ht="12.0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4"/>
      <c r="T670" s="3"/>
      <c r="U670" s="3"/>
      <c r="V670" s="3"/>
      <c r="W670" s="3"/>
      <c r="X670" s="3"/>
      <c r="Y670" s="3"/>
      <c r="Z670" s="3"/>
      <c r="AA670" s="3"/>
    </row>
    <row r="671" ht="12.0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4"/>
      <c r="T671" s="3"/>
      <c r="U671" s="3"/>
      <c r="V671" s="3"/>
      <c r="W671" s="3"/>
      <c r="X671" s="3"/>
      <c r="Y671" s="3"/>
      <c r="Z671" s="3"/>
      <c r="AA671" s="3"/>
    </row>
    <row r="672" ht="12.0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4"/>
      <c r="T672" s="3"/>
      <c r="U672" s="3"/>
      <c r="V672" s="3"/>
      <c r="W672" s="3"/>
      <c r="X672" s="3"/>
      <c r="Y672" s="3"/>
      <c r="Z672" s="3"/>
      <c r="AA672" s="3"/>
    </row>
    <row r="673" ht="12.0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4"/>
      <c r="T673" s="3"/>
      <c r="U673" s="3"/>
      <c r="V673" s="3"/>
      <c r="W673" s="3"/>
      <c r="X673" s="3"/>
      <c r="Y673" s="3"/>
      <c r="Z673" s="3"/>
      <c r="AA673" s="3"/>
    </row>
    <row r="674" ht="12.0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4"/>
      <c r="T674" s="3"/>
      <c r="U674" s="3"/>
      <c r="V674" s="3"/>
      <c r="W674" s="3"/>
      <c r="X674" s="3"/>
      <c r="Y674" s="3"/>
      <c r="Z674" s="3"/>
      <c r="AA674" s="3"/>
    </row>
    <row r="675" ht="12.0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4"/>
      <c r="T675" s="3"/>
      <c r="U675" s="3"/>
      <c r="V675" s="3"/>
      <c r="W675" s="3"/>
      <c r="X675" s="3"/>
      <c r="Y675" s="3"/>
      <c r="Z675" s="3"/>
      <c r="AA675" s="3"/>
    </row>
    <row r="676" ht="12.0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4"/>
      <c r="T676" s="3"/>
      <c r="U676" s="3"/>
      <c r="V676" s="3"/>
      <c r="W676" s="3"/>
      <c r="X676" s="3"/>
      <c r="Y676" s="3"/>
      <c r="Z676" s="3"/>
      <c r="AA676" s="3"/>
    </row>
    <row r="677" ht="12.0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4"/>
      <c r="T677" s="3"/>
      <c r="U677" s="3"/>
      <c r="V677" s="3"/>
      <c r="W677" s="3"/>
      <c r="X677" s="3"/>
      <c r="Y677" s="3"/>
      <c r="Z677" s="3"/>
      <c r="AA677" s="3"/>
    </row>
    <row r="678" ht="12.0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4"/>
      <c r="T678" s="3"/>
      <c r="U678" s="3"/>
      <c r="V678" s="3"/>
      <c r="W678" s="3"/>
      <c r="X678" s="3"/>
      <c r="Y678" s="3"/>
      <c r="Z678" s="3"/>
      <c r="AA678" s="3"/>
    </row>
    <row r="679" ht="12.0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4"/>
      <c r="T679" s="3"/>
      <c r="U679" s="3"/>
      <c r="V679" s="3"/>
      <c r="W679" s="3"/>
      <c r="X679" s="3"/>
      <c r="Y679" s="3"/>
      <c r="Z679" s="3"/>
      <c r="AA679" s="3"/>
    </row>
    <row r="680" ht="12.0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4"/>
      <c r="T680" s="3"/>
      <c r="U680" s="3"/>
      <c r="V680" s="3"/>
      <c r="W680" s="3"/>
      <c r="X680" s="3"/>
      <c r="Y680" s="3"/>
      <c r="Z680" s="3"/>
      <c r="AA680" s="3"/>
    </row>
    <row r="681" ht="12.0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4"/>
      <c r="T681" s="3"/>
      <c r="U681" s="3"/>
      <c r="V681" s="3"/>
      <c r="W681" s="3"/>
      <c r="X681" s="3"/>
      <c r="Y681" s="3"/>
      <c r="Z681" s="3"/>
      <c r="AA681" s="3"/>
    </row>
    <row r="682" ht="12.0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4"/>
      <c r="T682" s="3"/>
      <c r="U682" s="3"/>
      <c r="V682" s="3"/>
      <c r="W682" s="3"/>
      <c r="X682" s="3"/>
      <c r="Y682" s="3"/>
      <c r="Z682" s="3"/>
      <c r="AA682" s="3"/>
    </row>
    <row r="683" ht="12.0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4"/>
      <c r="T683" s="3"/>
      <c r="U683" s="3"/>
      <c r="V683" s="3"/>
      <c r="W683" s="3"/>
      <c r="X683" s="3"/>
      <c r="Y683" s="3"/>
      <c r="Z683" s="3"/>
      <c r="AA683" s="3"/>
    </row>
    <row r="684" ht="12.0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4"/>
      <c r="T684" s="3"/>
      <c r="U684" s="3"/>
      <c r="V684" s="3"/>
      <c r="W684" s="3"/>
      <c r="X684" s="3"/>
      <c r="Y684" s="3"/>
      <c r="Z684" s="3"/>
      <c r="AA684" s="3"/>
    </row>
    <row r="685" ht="12.0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4"/>
      <c r="T685" s="3"/>
      <c r="U685" s="3"/>
      <c r="V685" s="3"/>
      <c r="W685" s="3"/>
      <c r="X685" s="3"/>
      <c r="Y685" s="3"/>
      <c r="Z685" s="3"/>
      <c r="AA685" s="3"/>
    </row>
    <row r="686" ht="12.0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4"/>
      <c r="T686" s="3"/>
      <c r="U686" s="3"/>
      <c r="V686" s="3"/>
      <c r="W686" s="3"/>
      <c r="X686" s="3"/>
      <c r="Y686" s="3"/>
      <c r="Z686" s="3"/>
      <c r="AA686" s="3"/>
    </row>
    <row r="687" ht="12.0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4"/>
      <c r="T687" s="3"/>
      <c r="U687" s="3"/>
      <c r="V687" s="3"/>
      <c r="W687" s="3"/>
      <c r="X687" s="3"/>
      <c r="Y687" s="3"/>
      <c r="Z687" s="3"/>
      <c r="AA687" s="3"/>
    </row>
    <row r="688" ht="12.0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4"/>
      <c r="T688" s="3"/>
      <c r="U688" s="3"/>
      <c r="V688" s="3"/>
      <c r="W688" s="3"/>
      <c r="X688" s="3"/>
      <c r="Y688" s="3"/>
      <c r="Z688" s="3"/>
      <c r="AA688" s="3"/>
    </row>
    <row r="689" ht="12.0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4"/>
      <c r="T689" s="3"/>
      <c r="U689" s="3"/>
      <c r="V689" s="3"/>
      <c r="W689" s="3"/>
      <c r="X689" s="3"/>
      <c r="Y689" s="3"/>
      <c r="Z689" s="3"/>
      <c r="AA689" s="3"/>
    </row>
    <row r="690" ht="12.0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4"/>
      <c r="T690" s="3"/>
      <c r="U690" s="3"/>
      <c r="V690" s="3"/>
      <c r="W690" s="3"/>
      <c r="X690" s="3"/>
      <c r="Y690" s="3"/>
      <c r="Z690" s="3"/>
      <c r="AA690" s="3"/>
    </row>
    <row r="691" ht="12.0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4"/>
      <c r="T691" s="3"/>
      <c r="U691" s="3"/>
      <c r="V691" s="3"/>
      <c r="W691" s="3"/>
      <c r="X691" s="3"/>
      <c r="Y691" s="3"/>
      <c r="Z691" s="3"/>
      <c r="AA691" s="3"/>
    </row>
    <row r="692" ht="12.0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4"/>
      <c r="T692" s="3"/>
      <c r="U692" s="3"/>
      <c r="V692" s="3"/>
      <c r="W692" s="3"/>
      <c r="X692" s="3"/>
      <c r="Y692" s="3"/>
      <c r="Z692" s="3"/>
      <c r="AA692" s="3"/>
    </row>
    <row r="693" ht="12.0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4"/>
      <c r="T693" s="3"/>
      <c r="U693" s="3"/>
      <c r="V693" s="3"/>
      <c r="W693" s="3"/>
      <c r="X693" s="3"/>
      <c r="Y693" s="3"/>
      <c r="Z693" s="3"/>
      <c r="AA693" s="3"/>
    </row>
    <row r="694" ht="12.0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4"/>
      <c r="T694" s="3"/>
      <c r="U694" s="3"/>
      <c r="V694" s="3"/>
      <c r="W694" s="3"/>
      <c r="X694" s="3"/>
      <c r="Y694" s="3"/>
      <c r="Z694" s="3"/>
      <c r="AA694" s="3"/>
    </row>
    <row r="695" ht="12.0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4"/>
      <c r="T695" s="3"/>
      <c r="U695" s="3"/>
      <c r="V695" s="3"/>
      <c r="W695" s="3"/>
      <c r="X695" s="3"/>
      <c r="Y695" s="3"/>
      <c r="Z695" s="3"/>
      <c r="AA695" s="3"/>
    </row>
    <row r="696" ht="12.0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4"/>
      <c r="T696" s="3"/>
      <c r="U696" s="3"/>
      <c r="V696" s="3"/>
      <c r="W696" s="3"/>
      <c r="X696" s="3"/>
      <c r="Y696" s="3"/>
      <c r="Z696" s="3"/>
      <c r="AA696" s="3"/>
    </row>
    <row r="697" ht="12.0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4"/>
      <c r="T697" s="3"/>
      <c r="U697" s="3"/>
      <c r="V697" s="3"/>
      <c r="W697" s="3"/>
      <c r="X697" s="3"/>
      <c r="Y697" s="3"/>
      <c r="Z697" s="3"/>
      <c r="AA697" s="3"/>
    </row>
    <row r="698" ht="12.0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4"/>
      <c r="T698" s="3"/>
      <c r="U698" s="3"/>
      <c r="V698" s="3"/>
      <c r="W698" s="3"/>
      <c r="X698" s="3"/>
      <c r="Y698" s="3"/>
      <c r="Z698" s="3"/>
      <c r="AA698" s="3"/>
    </row>
    <row r="699" ht="12.0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4"/>
      <c r="T699" s="3"/>
      <c r="U699" s="3"/>
      <c r="V699" s="3"/>
      <c r="W699" s="3"/>
      <c r="X699" s="3"/>
      <c r="Y699" s="3"/>
      <c r="Z699" s="3"/>
      <c r="AA699" s="3"/>
    </row>
    <row r="700" ht="12.0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4"/>
      <c r="T700" s="3"/>
      <c r="U700" s="3"/>
      <c r="V700" s="3"/>
      <c r="W700" s="3"/>
      <c r="X700" s="3"/>
      <c r="Y700" s="3"/>
      <c r="Z700" s="3"/>
      <c r="AA700" s="3"/>
    </row>
    <row r="701" ht="12.0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4"/>
      <c r="T701" s="3"/>
      <c r="U701" s="3"/>
      <c r="V701" s="3"/>
      <c r="W701" s="3"/>
      <c r="X701" s="3"/>
      <c r="Y701" s="3"/>
      <c r="Z701" s="3"/>
      <c r="AA701" s="3"/>
    </row>
    <row r="702" ht="12.0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4"/>
      <c r="T702" s="3"/>
      <c r="U702" s="3"/>
      <c r="V702" s="3"/>
      <c r="W702" s="3"/>
      <c r="X702" s="3"/>
      <c r="Y702" s="3"/>
      <c r="Z702" s="3"/>
      <c r="AA702" s="3"/>
    </row>
    <row r="703" ht="12.0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4"/>
      <c r="T703" s="3"/>
      <c r="U703" s="3"/>
      <c r="V703" s="3"/>
      <c r="W703" s="3"/>
      <c r="X703" s="3"/>
      <c r="Y703" s="3"/>
      <c r="Z703" s="3"/>
      <c r="AA703" s="3"/>
    </row>
    <row r="704" ht="12.0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4"/>
      <c r="T704" s="3"/>
      <c r="U704" s="3"/>
      <c r="V704" s="3"/>
      <c r="W704" s="3"/>
      <c r="X704" s="3"/>
      <c r="Y704" s="3"/>
      <c r="Z704" s="3"/>
      <c r="AA704" s="3"/>
    </row>
    <row r="705" ht="12.0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4"/>
      <c r="T705" s="3"/>
      <c r="U705" s="3"/>
      <c r="V705" s="3"/>
      <c r="W705" s="3"/>
      <c r="X705" s="3"/>
      <c r="Y705" s="3"/>
      <c r="Z705" s="3"/>
      <c r="AA705" s="3"/>
    </row>
    <row r="706" ht="12.0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4"/>
      <c r="T706" s="3"/>
      <c r="U706" s="3"/>
      <c r="V706" s="3"/>
      <c r="W706" s="3"/>
      <c r="X706" s="3"/>
      <c r="Y706" s="3"/>
      <c r="Z706" s="3"/>
      <c r="AA706" s="3"/>
    </row>
    <row r="707" ht="12.0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4"/>
      <c r="T707" s="3"/>
      <c r="U707" s="3"/>
      <c r="V707" s="3"/>
      <c r="W707" s="3"/>
      <c r="X707" s="3"/>
      <c r="Y707" s="3"/>
      <c r="Z707" s="3"/>
      <c r="AA707" s="3"/>
    </row>
    <row r="708" ht="12.0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4"/>
      <c r="T708" s="3"/>
      <c r="U708" s="3"/>
      <c r="V708" s="3"/>
      <c r="W708" s="3"/>
      <c r="X708" s="3"/>
      <c r="Y708" s="3"/>
      <c r="Z708" s="3"/>
      <c r="AA708" s="3"/>
    </row>
    <row r="709" ht="12.0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4"/>
      <c r="T709" s="3"/>
      <c r="U709" s="3"/>
      <c r="V709" s="3"/>
      <c r="W709" s="3"/>
      <c r="X709" s="3"/>
      <c r="Y709" s="3"/>
      <c r="Z709" s="3"/>
      <c r="AA709" s="3"/>
    </row>
    <row r="710" ht="12.0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4"/>
      <c r="T710" s="3"/>
      <c r="U710" s="3"/>
      <c r="V710" s="3"/>
      <c r="W710" s="3"/>
      <c r="X710" s="3"/>
      <c r="Y710" s="3"/>
      <c r="Z710" s="3"/>
      <c r="AA710" s="3"/>
    </row>
    <row r="711" ht="12.0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4"/>
      <c r="T711" s="3"/>
      <c r="U711" s="3"/>
      <c r="V711" s="3"/>
      <c r="W711" s="3"/>
      <c r="X711" s="3"/>
      <c r="Y711" s="3"/>
      <c r="Z711" s="3"/>
      <c r="AA711" s="3"/>
    </row>
    <row r="712" ht="12.0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4"/>
      <c r="T712" s="3"/>
      <c r="U712" s="3"/>
      <c r="V712" s="3"/>
      <c r="W712" s="3"/>
      <c r="X712" s="3"/>
      <c r="Y712" s="3"/>
      <c r="Z712" s="3"/>
      <c r="AA712" s="3"/>
    </row>
    <row r="713" ht="12.0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4"/>
      <c r="T713" s="3"/>
      <c r="U713" s="3"/>
      <c r="V713" s="3"/>
      <c r="W713" s="3"/>
      <c r="X713" s="3"/>
      <c r="Y713" s="3"/>
      <c r="Z713" s="3"/>
      <c r="AA713" s="3"/>
    </row>
    <row r="714" ht="12.0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4"/>
      <c r="T714" s="3"/>
      <c r="U714" s="3"/>
      <c r="V714" s="3"/>
      <c r="W714" s="3"/>
      <c r="X714" s="3"/>
      <c r="Y714" s="3"/>
      <c r="Z714" s="3"/>
      <c r="AA714" s="3"/>
    </row>
    <row r="715" ht="12.0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4"/>
      <c r="T715" s="3"/>
      <c r="U715" s="3"/>
      <c r="V715" s="3"/>
      <c r="W715" s="3"/>
      <c r="X715" s="3"/>
      <c r="Y715" s="3"/>
      <c r="Z715" s="3"/>
      <c r="AA715" s="3"/>
    </row>
    <row r="716" ht="12.0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4"/>
      <c r="T716" s="3"/>
      <c r="U716" s="3"/>
      <c r="V716" s="3"/>
      <c r="W716" s="3"/>
      <c r="X716" s="3"/>
      <c r="Y716" s="3"/>
      <c r="Z716" s="3"/>
      <c r="AA716" s="3"/>
    </row>
    <row r="717" ht="12.0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4"/>
      <c r="T717" s="3"/>
      <c r="U717" s="3"/>
      <c r="V717" s="3"/>
      <c r="W717" s="3"/>
      <c r="X717" s="3"/>
      <c r="Y717" s="3"/>
      <c r="Z717" s="3"/>
      <c r="AA717" s="3"/>
    </row>
    <row r="718" ht="12.0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4"/>
      <c r="T718" s="3"/>
      <c r="U718" s="3"/>
      <c r="V718" s="3"/>
      <c r="W718" s="3"/>
      <c r="X718" s="3"/>
      <c r="Y718" s="3"/>
      <c r="Z718" s="3"/>
      <c r="AA718" s="3"/>
    </row>
    <row r="719" ht="12.0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4"/>
      <c r="T719" s="3"/>
      <c r="U719" s="3"/>
      <c r="V719" s="3"/>
      <c r="W719" s="3"/>
      <c r="X719" s="3"/>
      <c r="Y719" s="3"/>
      <c r="Z719" s="3"/>
      <c r="AA719" s="3"/>
    </row>
    <row r="720" ht="12.0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4"/>
      <c r="T720" s="3"/>
      <c r="U720" s="3"/>
      <c r="V720" s="3"/>
      <c r="W720" s="3"/>
      <c r="X720" s="3"/>
      <c r="Y720" s="3"/>
      <c r="Z720" s="3"/>
      <c r="AA720" s="3"/>
    </row>
    <row r="721" ht="12.0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4"/>
      <c r="T721" s="3"/>
      <c r="U721" s="3"/>
      <c r="V721" s="3"/>
      <c r="W721" s="3"/>
      <c r="X721" s="3"/>
      <c r="Y721" s="3"/>
      <c r="Z721" s="3"/>
      <c r="AA721" s="3"/>
    </row>
    <row r="722" ht="12.0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4"/>
      <c r="T722" s="3"/>
      <c r="U722" s="3"/>
      <c r="V722" s="3"/>
      <c r="W722" s="3"/>
      <c r="X722" s="3"/>
      <c r="Y722" s="3"/>
      <c r="Z722" s="3"/>
      <c r="AA722" s="3"/>
    </row>
    <row r="723" ht="12.0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4"/>
      <c r="T723" s="3"/>
      <c r="U723" s="3"/>
      <c r="V723" s="3"/>
      <c r="W723" s="3"/>
      <c r="X723" s="3"/>
      <c r="Y723" s="3"/>
      <c r="Z723" s="3"/>
      <c r="AA723" s="3"/>
    </row>
    <row r="724" ht="12.0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4"/>
      <c r="T724" s="3"/>
      <c r="U724" s="3"/>
      <c r="V724" s="3"/>
      <c r="W724" s="3"/>
      <c r="X724" s="3"/>
      <c r="Y724" s="3"/>
      <c r="Z724" s="3"/>
      <c r="AA724" s="3"/>
    </row>
    <row r="725" ht="12.0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4"/>
      <c r="T725" s="3"/>
      <c r="U725" s="3"/>
      <c r="V725" s="3"/>
      <c r="W725" s="3"/>
      <c r="X725" s="3"/>
      <c r="Y725" s="3"/>
      <c r="Z725" s="3"/>
      <c r="AA725" s="3"/>
    </row>
    <row r="726" ht="12.0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4"/>
      <c r="T726" s="3"/>
      <c r="U726" s="3"/>
      <c r="V726" s="3"/>
      <c r="W726" s="3"/>
      <c r="X726" s="3"/>
      <c r="Y726" s="3"/>
      <c r="Z726" s="3"/>
      <c r="AA726" s="3"/>
    </row>
    <row r="727" ht="12.0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4"/>
      <c r="T727" s="3"/>
      <c r="U727" s="3"/>
      <c r="V727" s="3"/>
      <c r="W727" s="3"/>
      <c r="X727" s="3"/>
      <c r="Y727" s="3"/>
      <c r="Z727" s="3"/>
      <c r="AA727" s="3"/>
    </row>
    <row r="728" ht="12.0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4"/>
      <c r="T728" s="3"/>
      <c r="U728" s="3"/>
      <c r="V728" s="3"/>
      <c r="W728" s="3"/>
      <c r="X728" s="3"/>
      <c r="Y728" s="3"/>
      <c r="Z728" s="3"/>
      <c r="AA728" s="3"/>
    </row>
    <row r="729" ht="12.0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4"/>
      <c r="T729" s="3"/>
      <c r="U729" s="3"/>
      <c r="V729" s="3"/>
      <c r="W729" s="3"/>
      <c r="X729" s="3"/>
      <c r="Y729" s="3"/>
      <c r="Z729" s="3"/>
      <c r="AA729" s="3"/>
    </row>
    <row r="730" ht="12.0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4"/>
      <c r="T730" s="3"/>
      <c r="U730" s="3"/>
      <c r="V730" s="3"/>
      <c r="W730" s="3"/>
      <c r="X730" s="3"/>
      <c r="Y730" s="3"/>
      <c r="Z730" s="3"/>
      <c r="AA730" s="3"/>
    </row>
    <row r="731" ht="12.0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4"/>
      <c r="T731" s="3"/>
      <c r="U731" s="3"/>
      <c r="V731" s="3"/>
      <c r="W731" s="3"/>
      <c r="X731" s="3"/>
      <c r="Y731" s="3"/>
      <c r="Z731" s="3"/>
      <c r="AA731" s="3"/>
    </row>
    <row r="732" ht="12.0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4"/>
      <c r="T732" s="3"/>
      <c r="U732" s="3"/>
      <c r="V732" s="3"/>
      <c r="W732" s="3"/>
      <c r="X732" s="3"/>
      <c r="Y732" s="3"/>
      <c r="Z732" s="3"/>
      <c r="AA732" s="3"/>
    </row>
    <row r="733" ht="12.0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4"/>
      <c r="T733" s="3"/>
      <c r="U733" s="3"/>
      <c r="V733" s="3"/>
      <c r="W733" s="3"/>
      <c r="X733" s="3"/>
      <c r="Y733" s="3"/>
      <c r="Z733" s="3"/>
      <c r="AA733" s="3"/>
    </row>
    <row r="734" ht="12.0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4"/>
      <c r="T734" s="3"/>
      <c r="U734" s="3"/>
      <c r="V734" s="3"/>
      <c r="W734" s="3"/>
      <c r="X734" s="3"/>
      <c r="Y734" s="3"/>
      <c r="Z734" s="3"/>
      <c r="AA734" s="3"/>
    </row>
    <row r="735" ht="12.0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4"/>
      <c r="T735" s="3"/>
      <c r="U735" s="3"/>
      <c r="V735" s="3"/>
      <c r="W735" s="3"/>
      <c r="X735" s="3"/>
      <c r="Y735" s="3"/>
      <c r="Z735" s="3"/>
      <c r="AA735" s="3"/>
    </row>
    <row r="736" ht="12.0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4"/>
      <c r="T736" s="3"/>
      <c r="U736" s="3"/>
      <c r="V736" s="3"/>
      <c r="W736" s="3"/>
      <c r="X736" s="3"/>
      <c r="Y736" s="3"/>
      <c r="Z736" s="3"/>
      <c r="AA736" s="3"/>
    </row>
    <row r="737" ht="12.0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4"/>
      <c r="T737" s="3"/>
      <c r="U737" s="3"/>
      <c r="V737" s="3"/>
      <c r="W737" s="3"/>
      <c r="X737" s="3"/>
      <c r="Y737" s="3"/>
      <c r="Z737" s="3"/>
      <c r="AA737" s="3"/>
    </row>
    <row r="738" ht="12.0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4"/>
      <c r="T738" s="3"/>
      <c r="U738" s="3"/>
      <c r="V738" s="3"/>
      <c r="W738" s="3"/>
      <c r="X738" s="3"/>
      <c r="Y738" s="3"/>
      <c r="Z738" s="3"/>
      <c r="AA738" s="3"/>
    </row>
    <row r="739" ht="12.0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4"/>
      <c r="T739" s="3"/>
      <c r="U739" s="3"/>
      <c r="V739" s="3"/>
      <c r="W739" s="3"/>
      <c r="X739" s="3"/>
      <c r="Y739" s="3"/>
      <c r="Z739" s="3"/>
      <c r="AA739" s="3"/>
    </row>
    <row r="740" ht="12.0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4"/>
      <c r="T740" s="3"/>
      <c r="U740" s="3"/>
      <c r="V740" s="3"/>
      <c r="W740" s="3"/>
      <c r="X740" s="3"/>
      <c r="Y740" s="3"/>
      <c r="Z740" s="3"/>
      <c r="AA740" s="3"/>
    </row>
    <row r="741" ht="12.0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4"/>
      <c r="T741" s="3"/>
      <c r="U741" s="3"/>
      <c r="V741" s="3"/>
      <c r="W741" s="3"/>
      <c r="X741" s="3"/>
      <c r="Y741" s="3"/>
      <c r="Z741" s="3"/>
      <c r="AA741" s="3"/>
    </row>
    <row r="742" ht="12.0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4"/>
      <c r="T742" s="3"/>
      <c r="U742" s="3"/>
      <c r="V742" s="3"/>
      <c r="W742" s="3"/>
      <c r="X742" s="3"/>
      <c r="Y742" s="3"/>
      <c r="Z742" s="3"/>
      <c r="AA742" s="3"/>
    </row>
    <row r="743" ht="12.0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4"/>
      <c r="T743" s="3"/>
      <c r="U743" s="3"/>
      <c r="V743" s="3"/>
      <c r="W743" s="3"/>
      <c r="X743" s="3"/>
      <c r="Y743" s="3"/>
      <c r="Z743" s="3"/>
      <c r="AA743" s="3"/>
    </row>
    <row r="744" ht="12.0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4"/>
      <c r="T744" s="3"/>
      <c r="U744" s="3"/>
      <c r="V744" s="3"/>
      <c r="W744" s="3"/>
      <c r="X744" s="3"/>
      <c r="Y744" s="3"/>
      <c r="Z744" s="3"/>
      <c r="AA744" s="3"/>
    </row>
    <row r="745" ht="12.0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4"/>
      <c r="T745" s="3"/>
      <c r="U745" s="3"/>
      <c r="V745" s="3"/>
      <c r="W745" s="3"/>
      <c r="X745" s="3"/>
      <c r="Y745" s="3"/>
      <c r="Z745" s="3"/>
      <c r="AA745" s="3"/>
    </row>
    <row r="746" ht="12.0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4"/>
      <c r="T746" s="3"/>
      <c r="U746" s="3"/>
      <c r="V746" s="3"/>
      <c r="W746" s="3"/>
      <c r="X746" s="3"/>
      <c r="Y746" s="3"/>
      <c r="Z746" s="3"/>
      <c r="AA746" s="3"/>
    </row>
    <row r="747" ht="12.0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4"/>
      <c r="T747" s="3"/>
      <c r="U747" s="3"/>
      <c r="V747" s="3"/>
      <c r="W747" s="3"/>
      <c r="X747" s="3"/>
      <c r="Y747" s="3"/>
      <c r="Z747" s="3"/>
      <c r="AA747" s="3"/>
    </row>
    <row r="748" ht="12.0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4"/>
      <c r="T748" s="3"/>
      <c r="U748" s="3"/>
      <c r="V748" s="3"/>
      <c r="W748" s="3"/>
      <c r="X748" s="3"/>
      <c r="Y748" s="3"/>
      <c r="Z748" s="3"/>
      <c r="AA748" s="3"/>
    </row>
    <row r="749" ht="12.0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4"/>
      <c r="T749" s="3"/>
      <c r="U749" s="3"/>
      <c r="V749" s="3"/>
      <c r="W749" s="3"/>
      <c r="X749" s="3"/>
      <c r="Y749" s="3"/>
      <c r="Z749" s="3"/>
      <c r="AA749" s="3"/>
    </row>
    <row r="750" ht="12.0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4"/>
      <c r="T750" s="3"/>
      <c r="U750" s="3"/>
      <c r="V750" s="3"/>
      <c r="W750" s="3"/>
      <c r="X750" s="3"/>
      <c r="Y750" s="3"/>
      <c r="Z750" s="3"/>
      <c r="AA750" s="3"/>
    </row>
    <row r="751" ht="12.0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4"/>
      <c r="T751" s="3"/>
      <c r="U751" s="3"/>
      <c r="V751" s="3"/>
      <c r="W751" s="3"/>
      <c r="X751" s="3"/>
      <c r="Y751" s="3"/>
      <c r="Z751" s="3"/>
      <c r="AA751" s="3"/>
    </row>
    <row r="752" ht="12.0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4"/>
      <c r="T752" s="3"/>
      <c r="U752" s="3"/>
      <c r="V752" s="3"/>
      <c r="W752" s="3"/>
      <c r="X752" s="3"/>
      <c r="Y752" s="3"/>
      <c r="Z752" s="3"/>
      <c r="AA752" s="3"/>
    </row>
    <row r="753" ht="12.0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4"/>
      <c r="T753" s="3"/>
      <c r="U753" s="3"/>
      <c r="V753" s="3"/>
      <c r="W753" s="3"/>
      <c r="X753" s="3"/>
      <c r="Y753" s="3"/>
      <c r="Z753" s="3"/>
      <c r="AA753" s="3"/>
    </row>
    <row r="754" ht="12.0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4"/>
      <c r="T754" s="3"/>
      <c r="U754" s="3"/>
      <c r="V754" s="3"/>
      <c r="W754" s="3"/>
      <c r="X754" s="3"/>
      <c r="Y754" s="3"/>
      <c r="Z754" s="3"/>
      <c r="AA754" s="3"/>
    </row>
    <row r="755" ht="12.0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4"/>
      <c r="T755" s="3"/>
      <c r="U755" s="3"/>
      <c r="V755" s="3"/>
      <c r="W755" s="3"/>
      <c r="X755" s="3"/>
      <c r="Y755" s="3"/>
      <c r="Z755" s="3"/>
      <c r="AA755" s="3"/>
    </row>
    <row r="756" ht="12.0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4"/>
      <c r="T756" s="3"/>
      <c r="U756" s="3"/>
      <c r="V756" s="3"/>
      <c r="W756" s="3"/>
      <c r="X756" s="3"/>
      <c r="Y756" s="3"/>
      <c r="Z756" s="3"/>
      <c r="AA756" s="3"/>
    </row>
    <row r="757" ht="12.0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4"/>
      <c r="T757" s="3"/>
      <c r="U757" s="3"/>
      <c r="V757" s="3"/>
      <c r="W757" s="3"/>
      <c r="X757" s="3"/>
      <c r="Y757" s="3"/>
      <c r="Z757" s="3"/>
      <c r="AA757" s="3"/>
    </row>
    <row r="758" ht="12.0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4"/>
      <c r="T758" s="3"/>
      <c r="U758" s="3"/>
      <c r="V758" s="3"/>
      <c r="W758" s="3"/>
      <c r="X758" s="3"/>
      <c r="Y758" s="3"/>
      <c r="Z758" s="3"/>
      <c r="AA758" s="3"/>
    </row>
    <row r="759" ht="12.0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4"/>
      <c r="T759" s="3"/>
      <c r="U759" s="3"/>
      <c r="V759" s="3"/>
      <c r="W759" s="3"/>
      <c r="X759" s="3"/>
      <c r="Y759" s="3"/>
      <c r="Z759" s="3"/>
      <c r="AA759" s="3"/>
    </row>
    <row r="760" ht="12.0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4"/>
      <c r="T760" s="3"/>
      <c r="U760" s="3"/>
      <c r="V760" s="3"/>
      <c r="W760" s="3"/>
      <c r="X760" s="3"/>
      <c r="Y760" s="3"/>
      <c r="Z760" s="3"/>
      <c r="AA760" s="3"/>
    </row>
    <row r="761" ht="12.0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4"/>
      <c r="T761" s="3"/>
      <c r="U761" s="3"/>
      <c r="V761" s="3"/>
      <c r="W761" s="3"/>
      <c r="X761" s="3"/>
      <c r="Y761" s="3"/>
      <c r="Z761" s="3"/>
      <c r="AA761" s="3"/>
    </row>
    <row r="762" ht="12.0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4"/>
      <c r="T762" s="3"/>
      <c r="U762" s="3"/>
      <c r="V762" s="3"/>
      <c r="W762" s="3"/>
      <c r="X762" s="3"/>
      <c r="Y762" s="3"/>
      <c r="Z762" s="3"/>
      <c r="AA762" s="3"/>
    </row>
    <row r="763" ht="12.0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4"/>
      <c r="T763" s="3"/>
      <c r="U763" s="3"/>
      <c r="V763" s="3"/>
      <c r="W763" s="3"/>
      <c r="X763" s="3"/>
      <c r="Y763" s="3"/>
      <c r="Z763" s="3"/>
      <c r="AA763" s="3"/>
    </row>
    <row r="764" ht="12.0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4"/>
      <c r="T764" s="3"/>
      <c r="U764" s="3"/>
      <c r="V764" s="3"/>
      <c r="W764" s="3"/>
      <c r="X764" s="3"/>
      <c r="Y764" s="3"/>
      <c r="Z764" s="3"/>
      <c r="AA764" s="3"/>
    </row>
    <row r="765" ht="12.0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4"/>
      <c r="T765" s="3"/>
      <c r="U765" s="3"/>
      <c r="V765" s="3"/>
      <c r="W765" s="3"/>
      <c r="X765" s="3"/>
      <c r="Y765" s="3"/>
      <c r="Z765" s="3"/>
      <c r="AA765" s="3"/>
    </row>
    <row r="766" ht="12.0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4"/>
      <c r="T766" s="3"/>
      <c r="U766" s="3"/>
      <c r="V766" s="3"/>
      <c r="W766" s="3"/>
      <c r="X766" s="3"/>
      <c r="Y766" s="3"/>
      <c r="Z766" s="3"/>
      <c r="AA766" s="3"/>
    </row>
    <row r="767" ht="12.0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4"/>
      <c r="T767" s="3"/>
      <c r="U767" s="3"/>
      <c r="V767" s="3"/>
      <c r="W767" s="3"/>
      <c r="X767" s="3"/>
      <c r="Y767" s="3"/>
      <c r="Z767" s="3"/>
      <c r="AA767" s="3"/>
    </row>
    <row r="768" ht="12.0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4"/>
      <c r="T768" s="3"/>
      <c r="U768" s="3"/>
      <c r="V768" s="3"/>
      <c r="W768" s="3"/>
      <c r="X768" s="3"/>
      <c r="Y768" s="3"/>
      <c r="Z768" s="3"/>
      <c r="AA768" s="3"/>
    </row>
    <row r="769" ht="12.0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4"/>
      <c r="T769" s="3"/>
      <c r="U769" s="3"/>
      <c r="V769" s="3"/>
      <c r="W769" s="3"/>
      <c r="X769" s="3"/>
      <c r="Y769" s="3"/>
      <c r="Z769" s="3"/>
      <c r="AA769" s="3"/>
    </row>
    <row r="770" ht="12.0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4"/>
      <c r="T770" s="3"/>
      <c r="U770" s="3"/>
      <c r="V770" s="3"/>
      <c r="W770" s="3"/>
      <c r="X770" s="3"/>
      <c r="Y770" s="3"/>
      <c r="Z770" s="3"/>
      <c r="AA770" s="3"/>
    </row>
    <row r="771" ht="12.0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4"/>
      <c r="T771" s="3"/>
      <c r="U771" s="3"/>
      <c r="V771" s="3"/>
      <c r="W771" s="3"/>
      <c r="X771" s="3"/>
      <c r="Y771" s="3"/>
      <c r="Z771" s="3"/>
      <c r="AA771" s="3"/>
    </row>
    <row r="772" ht="12.0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4"/>
      <c r="T772" s="3"/>
      <c r="U772" s="3"/>
      <c r="V772" s="3"/>
      <c r="W772" s="3"/>
      <c r="X772" s="3"/>
      <c r="Y772" s="3"/>
      <c r="Z772" s="3"/>
      <c r="AA772" s="3"/>
    </row>
    <row r="773" ht="12.0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4"/>
      <c r="T773" s="3"/>
      <c r="U773" s="3"/>
      <c r="V773" s="3"/>
      <c r="W773" s="3"/>
      <c r="X773" s="3"/>
      <c r="Y773" s="3"/>
      <c r="Z773" s="3"/>
      <c r="AA773" s="3"/>
    </row>
    <row r="774" ht="12.0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4"/>
      <c r="T774" s="3"/>
      <c r="U774" s="3"/>
      <c r="V774" s="3"/>
      <c r="W774" s="3"/>
      <c r="X774" s="3"/>
      <c r="Y774" s="3"/>
      <c r="Z774" s="3"/>
      <c r="AA774" s="3"/>
    </row>
    <row r="775" ht="12.0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4"/>
      <c r="T775" s="3"/>
      <c r="U775" s="3"/>
      <c r="V775" s="3"/>
      <c r="W775" s="3"/>
      <c r="X775" s="3"/>
      <c r="Y775" s="3"/>
      <c r="Z775" s="3"/>
      <c r="AA775" s="3"/>
    </row>
    <row r="776" ht="12.0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4"/>
      <c r="T776" s="3"/>
      <c r="U776" s="3"/>
      <c r="V776" s="3"/>
      <c r="W776" s="3"/>
      <c r="X776" s="3"/>
      <c r="Y776" s="3"/>
      <c r="Z776" s="3"/>
      <c r="AA776" s="3"/>
    </row>
    <row r="777" ht="12.0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4"/>
      <c r="T777" s="3"/>
      <c r="U777" s="3"/>
      <c r="V777" s="3"/>
      <c r="W777" s="3"/>
      <c r="X777" s="3"/>
      <c r="Y777" s="3"/>
      <c r="Z777" s="3"/>
      <c r="AA777" s="3"/>
    </row>
    <row r="778" ht="12.0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4"/>
      <c r="T778" s="3"/>
      <c r="U778" s="3"/>
      <c r="V778" s="3"/>
      <c r="W778" s="3"/>
      <c r="X778" s="3"/>
      <c r="Y778" s="3"/>
      <c r="Z778" s="3"/>
      <c r="AA778" s="3"/>
    </row>
    <row r="779" ht="12.0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4"/>
      <c r="T779" s="3"/>
      <c r="U779" s="3"/>
      <c r="V779" s="3"/>
      <c r="W779" s="3"/>
      <c r="X779" s="3"/>
      <c r="Y779" s="3"/>
      <c r="Z779" s="3"/>
      <c r="AA779" s="3"/>
    </row>
    <row r="780" ht="12.0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4"/>
      <c r="T780" s="3"/>
      <c r="U780" s="3"/>
      <c r="V780" s="3"/>
      <c r="W780" s="3"/>
      <c r="X780" s="3"/>
      <c r="Y780" s="3"/>
      <c r="Z780" s="3"/>
      <c r="AA780" s="3"/>
    </row>
    <row r="781" ht="12.0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4"/>
      <c r="T781" s="3"/>
      <c r="U781" s="3"/>
      <c r="V781" s="3"/>
      <c r="W781" s="3"/>
      <c r="X781" s="3"/>
      <c r="Y781" s="3"/>
      <c r="Z781" s="3"/>
      <c r="AA781" s="3"/>
    </row>
    <row r="782" ht="12.0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4"/>
      <c r="T782" s="3"/>
      <c r="U782" s="3"/>
      <c r="V782" s="3"/>
      <c r="W782" s="3"/>
      <c r="X782" s="3"/>
      <c r="Y782" s="3"/>
      <c r="Z782" s="3"/>
      <c r="AA782" s="3"/>
    </row>
    <row r="783" ht="12.0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4"/>
      <c r="T783" s="3"/>
      <c r="U783" s="3"/>
      <c r="V783" s="3"/>
      <c r="W783" s="3"/>
      <c r="X783" s="3"/>
      <c r="Y783" s="3"/>
      <c r="Z783" s="3"/>
      <c r="AA783" s="3"/>
    </row>
    <row r="784" ht="12.0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4"/>
      <c r="T784" s="3"/>
      <c r="U784" s="3"/>
      <c r="V784" s="3"/>
      <c r="W784" s="3"/>
      <c r="X784" s="3"/>
      <c r="Y784" s="3"/>
      <c r="Z784" s="3"/>
      <c r="AA784" s="3"/>
    </row>
    <row r="785" ht="12.0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4"/>
      <c r="T785" s="3"/>
      <c r="U785" s="3"/>
      <c r="V785" s="3"/>
      <c r="W785" s="3"/>
      <c r="X785" s="3"/>
      <c r="Y785" s="3"/>
      <c r="Z785" s="3"/>
      <c r="AA785" s="3"/>
    </row>
    <row r="786" ht="12.0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4"/>
      <c r="T786" s="3"/>
      <c r="U786" s="3"/>
      <c r="V786" s="3"/>
      <c r="W786" s="3"/>
      <c r="X786" s="3"/>
      <c r="Y786" s="3"/>
      <c r="Z786" s="3"/>
      <c r="AA786" s="3"/>
    </row>
    <row r="787" ht="12.0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4"/>
      <c r="T787" s="3"/>
      <c r="U787" s="3"/>
      <c r="V787" s="3"/>
      <c r="W787" s="3"/>
      <c r="X787" s="3"/>
      <c r="Y787" s="3"/>
      <c r="Z787" s="3"/>
      <c r="AA787" s="3"/>
    </row>
    <row r="788" ht="12.0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4"/>
      <c r="T788" s="3"/>
      <c r="U788" s="3"/>
      <c r="V788" s="3"/>
      <c r="W788" s="3"/>
      <c r="X788" s="3"/>
      <c r="Y788" s="3"/>
      <c r="Z788" s="3"/>
      <c r="AA788" s="3"/>
    </row>
    <row r="789" ht="12.0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4"/>
      <c r="T789" s="3"/>
      <c r="U789" s="3"/>
      <c r="V789" s="3"/>
      <c r="W789" s="3"/>
      <c r="X789" s="3"/>
      <c r="Y789" s="3"/>
      <c r="Z789" s="3"/>
      <c r="AA789" s="3"/>
    </row>
    <row r="790" ht="12.0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4"/>
      <c r="T790" s="3"/>
      <c r="U790" s="3"/>
      <c r="V790" s="3"/>
      <c r="W790" s="3"/>
      <c r="X790" s="3"/>
      <c r="Y790" s="3"/>
      <c r="Z790" s="3"/>
      <c r="AA790" s="3"/>
    </row>
    <row r="791" ht="12.0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4"/>
      <c r="T791" s="3"/>
      <c r="U791" s="3"/>
      <c r="V791" s="3"/>
      <c r="W791" s="3"/>
      <c r="X791" s="3"/>
      <c r="Y791" s="3"/>
      <c r="Z791" s="3"/>
      <c r="AA791" s="3"/>
    </row>
    <row r="792" ht="12.0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4"/>
      <c r="T792" s="3"/>
      <c r="U792" s="3"/>
      <c r="V792" s="3"/>
      <c r="W792" s="3"/>
      <c r="X792" s="3"/>
      <c r="Y792" s="3"/>
      <c r="Z792" s="3"/>
      <c r="AA792" s="3"/>
    </row>
    <row r="793" ht="12.0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4"/>
      <c r="T793" s="3"/>
      <c r="U793" s="3"/>
      <c r="V793" s="3"/>
      <c r="W793" s="3"/>
      <c r="X793" s="3"/>
      <c r="Y793" s="3"/>
      <c r="Z793" s="3"/>
      <c r="AA793" s="3"/>
    </row>
    <row r="794" ht="12.0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4"/>
      <c r="T794" s="3"/>
      <c r="U794" s="3"/>
      <c r="V794" s="3"/>
      <c r="W794" s="3"/>
      <c r="X794" s="3"/>
      <c r="Y794" s="3"/>
      <c r="Z794" s="3"/>
      <c r="AA794" s="3"/>
    </row>
    <row r="795" ht="12.0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4"/>
      <c r="T795" s="3"/>
      <c r="U795" s="3"/>
      <c r="V795" s="3"/>
      <c r="W795" s="3"/>
      <c r="X795" s="3"/>
      <c r="Y795" s="3"/>
      <c r="Z795" s="3"/>
      <c r="AA795" s="3"/>
    </row>
    <row r="796" ht="12.0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4"/>
      <c r="T796" s="3"/>
      <c r="U796" s="3"/>
      <c r="V796" s="3"/>
      <c r="W796" s="3"/>
      <c r="X796" s="3"/>
      <c r="Y796" s="3"/>
      <c r="Z796" s="3"/>
      <c r="AA796" s="3"/>
    </row>
    <row r="797" ht="12.0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4"/>
      <c r="T797" s="3"/>
      <c r="U797" s="3"/>
      <c r="V797" s="3"/>
      <c r="W797" s="3"/>
      <c r="X797" s="3"/>
      <c r="Y797" s="3"/>
      <c r="Z797" s="3"/>
      <c r="AA797" s="3"/>
    </row>
    <row r="798" ht="12.0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4"/>
      <c r="T798" s="3"/>
      <c r="U798" s="3"/>
      <c r="V798" s="3"/>
      <c r="W798" s="3"/>
      <c r="X798" s="3"/>
      <c r="Y798" s="3"/>
      <c r="Z798" s="3"/>
      <c r="AA798" s="3"/>
    </row>
    <row r="799" ht="12.0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4"/>
      <c r="T799" s="3"/>
      <c r="U799" s="3"/>
      <c r="V799" s="3"/>
      <c r="W799" s="3"/>
      <c r="X799" s="3"/>
      <c r="Y799" s="3"/>
      <c r="Z799" s="3"/>
      <c r="AA799" s="3"/>
    </row>
    <row r="800" ht="12.0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4"/>
      <c r="T800" s="3"/>
      <c r="U800" s="3"/>
      <c r="V800" s="3"/>
      <c r="W800" s="3"/>
      <c r="X800" s="3"/>
      <c r="Y800" s="3"/>
      <c r="Z800" s="3"/>
      <c r="AA800" s="3"/>
    </row>
    <row r="801" ht="12.0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4"/>
      <c r="T801" s="3"/>
      <c r="U801" s="3"/>
      <c r="V801" s="3"/>
      <c r="W801" s="3"/>
      <c r="X801" s="3"/>
      <c r="Y801" s="3"/>
      <c r="Z801" s="3"/>
      <c r="AA801" s="3"/>
    </row>
    <row r="802" ht="12.0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4"/>
      <c r="T802" s="3"/>
      <c r="U802" s="3"/>
      <c r="V802" s="3"/>
      <c r="W802" s="3"/>
      <c r="X802" s="3"/>
      <c r="Y802" s="3"/>
      <c r="Z802" s="3"/>
      <c r="AA802" s="3"/>
    </row>
    <row r="803" ht="12.0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4"/>
      <c r="T803" s="3"/>
      <c r="U803" s="3"/>
      <c r="V803" s="3"/>
      <c r="W803" s="3"/>
      <c r="X803" s="3"/>
      <c r="Y803" s="3"/>
      <c r="Z803" s="3"/>
      <c r="AA803" s="3"/>
    </row>
    <row r="804" ht="12.0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4"/>
      <c r="T804" s="3"/>
      <c r="U804" s="3"/>
      <c r="V804" s="3"/>
      <c r="W804" s="3"/>
      <c r="X804" s="3"/>
      <c r="Y804" s="3"/>
      <c r="Z804" s="3"/>
      <c r="AA804" s="3"/>
    </row>
    <row r="805" ht="12.0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4"/>
      <c r="T805" s="3"/>
      <c r="U805" s="3"/>
      <c r="V805" s="3"/>
      <c r="W805" s="3"/>
      <c r="X805" s="3"/>
      <c r="Y805" s="3"/>
      <c r="Z805" s="3"/>
      <c r="AA805" s="3"/>
    </row>
    <row r="806" ht="12.0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4"/>
      <c r="T806" s="3"/>
      <c r="U806" s="3"/>
      <c r="V806" s="3"/>
      <c r="W806" s="3"/>
      <c r="X806" s="3"/>
      <c r="Y806" s="3"/>
      <c r="Z806" s="3"/>
      <c r="AA806" s="3"/>
    </row>
    <row r="807" ht="12.0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4"/>
      <c r="T807" s="3"/>
      <c r="U807" s="3"/>
      <c r="V807" s="3"/>
      <c r="W807" s="3"/>
      <c r="X807" s="3"/>
      <c r="Y807" s="3"/>
      <c r="Z807" s="3"/>
      <c r="AA807" s="3"/>
    </row>
    <row r="808" ht="12.0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4"/>
      <c r="T808" s="3"/>
      <c r="U808" s="3"/>
      <c r="V808" s="3"/>
      <c r="W808" s="3"/>
      <c r="X808" s="3"/>
      <c r="Y808" s="3"/>
      <c r="Z808" s="3"/>
      <c r="AA808" s="3"/>
    </row>
    <row r="809" ht="12.0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4"/>
      <c r="T809" s="3"/>
      <c r="U809" s="3"/>
      <c r="V809" s="3"/>
      <c r="W809" s="3"/>
      <c r="X809" s="3"/>
      <c r="Y809" s="3"/>
      <c r="Z809" s="3"/>
      <c r="AA809" s="3"/>
    </row>
    <row r="810" ht="12.0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4"/>
      <c r="T810" s="3"/>
      <c r="U810" s="3"/>
      <c r="V810" s="3"/>
      <c r="W810" s="3"/>
      <c r="X810" s="3"/>
      <c r="Y810" s="3"/>
      <c r="Z810" s="3"/>
      <c r="AA810" s="3"/>
    </row>
    <row r="811" ht="12.0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4"/>
      <c r="T811" s="3"/>
      <c r="U811" s="3"/>
      <c r="V811" s="3"/>
      <c r="W811" s="3"/>
      <c r="X811" s="3"/>
      <c r="Y811" s="3"/>
      <c r="Z811" s="3"/>
      <c r="AA811" s="3"/>
    </row>
    <row r="812" ht="12.0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4"/>
      <c r="T812" s="3"/>
      <c r="U812" s="3"/>
      <c r="V812" s="3"/>
      <c r="W812" s="3"/>
      <c r="X812" s="3"/>
      <c r="Y812" s="3"/>
      <c r="Z812" s="3"/>
      <c r="AA812" s="3"/>
    </row>
    <row r="813" ht="12.0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4"/>
      <c r="T813" s="3"/>
      <c r="U813" s="3"/>
      <c r="V813" s="3"/>
      <c r="W813" s="3"/>
      <c r="X813" s="3"/>
      <c r="Y813" s="3"/>
      <c r="Z813" s="3"/>
      <c r="AA813" s="3"/>
    </row>
    <row r="814" ht="12.0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4"/>
      <c r="T814" s="3"/>
      <c r="U814" s="3"/>
      <c r="V814" s="3"/>
      <c r="W814" s="3"/>
      <c r="X814" s="3"/>
      <c r="Y814" s="3"/>
      <c r="Z814" s="3"/>
      <c r="AA814" s="3"/>
    </row>
    <row r="815" ht="12.0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4"/>
      <c r="T815" s="3"/>
      <c r="U815" s="3"/>
      <c r="V815" s="3"/>
      <c r="W815" s="3"/>
      <c r="X815" s="3"/>
      <c r="Y815" s="3"/>
      <c r="Z815" s="3"/>
      <c r="AA815" s="3"/>
    </row>
    <row r="816" ht="12.0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4"/>
      <c r="T816" s="3"/>
      <c r="U816" s="3"/>
      <c r="V816" s="3"/>
      <c r="W816" s="3"/>
      <c r="X816" s="3"/>
      <c r="Y816" s="3"/>
      <c r="Z816" s="3"/>
      <c r="AA816" s="3"/>
    </row>
    <row r="817" ht="12.0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4"/>
      <c r="T817" s="3"/>
      <c r="U817" s="3"/>
      <c r="V817" s="3"/>
      <c r="W817" s="3"/>
      <c r="X817" s="3"/>
      <c r="Y817" s="3"/>
      <c r="Z817" s="3"/>
      <c r="AA817" s="3"/>
    </row>
    <row r="818" ht="12.0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4"/>
      <c r="T818" s="3"/>
      <c r="U818" s="3"/>
      <c r="V818" s="3"/>
      <c r="W818" s="3"/>
      <c r="X818" s="3"/>
      <c r="Y818" s="3"/>
      <c r="Z818" s="3"/>
      <c r="AA818" s="3"/>
    </row>
    <row r="819" ht="12.0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4"/>
      <c r="T819" s="3"/>
      <c r="U819" s="3"/>
      <c r="V819" s="3"/>
      <c r="W819" s="3"/>
      <c r="X819" s="3"/>
      <c r="Y819" s="3"/>
      <c r="Z819" s="3"/>
      <c r="AA819" s="3"/>
    </row>
    <row r="820" ht="12.0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4"/>
      <c r="T820" s="3"/>
      <c r="U820" s="3"/>
      <c r="V820" s="3"/>
      <c r="W820" s="3"/>
      <c r="X820" s="3"/>
      <c r="Y820" s="3"/>
      <c r="Z820" s="3"/>
      <c r="AA820" s="3"/>
    </row>
    <row r="821" ht="12.0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4"/>
      <c r="T821" s="3"/>
      <c r="U821" s="3"/>
      <c r="V821" s="3"/>
      <c r="W821" s="3"/>
      <c r="X821" s="3"/>
      <c r="Y821" s="3"/>
      <c r="Z821" s="3"/>
      <c r="AA821" s="3"/>
    </row>
    <row r="822" ht="12.0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4"/>
      <c r="T822" s="3"/>
      <c r="U822" s="3"/>
      <c r="V822" s="3"/>
      <c r="W822" s="3"/>
      <c r="X822" s="3"/>
      <c r="Y822" s="3"/>
      <c r="Z822" s="3"/>
      <c r="AA822" s="3"/>
    </row>
    <row r="823" ht="12.0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4"/>
      <c r="T823" s="3"/>
      <c r="U823" s="3"/>
      <c r="V823" s="3"/>
      <c r="W823" s="3"/>
      <c r="X823" s="3"/>
      <c r="Y823" s="3"/>
      <c r="Z823" s="3"/>
      <c r="AA823" s="3"/>
    </row>
    <row r="824" ht="12.0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4"/>
      <c r="T824" s="3"/>
      <c r="U824" s="3"/>
      <c r="V824" s="3"/>
      <c r="W824" s="3"/>
      <c r="X824" s="3"/>
      <c r="Y824" s="3"/>
      <c r="Z824" s="3"/>
      <c r="AA824" s="3"/>
    </row>
    <row r="825" ht="12.0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4"/>
      <c r="T825" s="3"/>
      <c r="U825" s="3"/>
      <c r="V825" s="3"/>
      <c r="W825" s="3"/>
      <c r="X825" s="3"/>
      <c r="Y825" s="3"/>
      <c r="Z825" s="3"/>
      <c r="AA825" s="3"/>
    </row>
    <row r="826" ht="12.0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4"/>
      <c r="T826" s="3"/>
      <c r="U826" s="3"/>
      <c r="V826" s="3"/>
      <c r="W826" s="3"/>
      <c r="X826" s="3"/>
      <c r="Y826" s="3"/>
      <c r="Z826" s="3"/>
      <c r="AA826" s="3"/>
    </row>
    <row r="827" ht="12.0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4"/>
      <c r="T827" s="3"/>
      <c r="U827" s="3"/>
      <c r="V827" s="3"/>
      <c r="W827" s="3"/>
      <c r="X827" s="3"/>
      <c r="Y827" s="3"/>
      <c r="Z827" s="3"/>
      <c r="AA827" s="3"/>
    </row>
    <row r="828" ht="12.0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4"/>
      <c r="T828" s="3"/>
      <c r="U828" s="3"/>
      <c r="V828" s="3"/>
      <c r="W828" s="3"/>
      <c r="X828" s="3"/>
      <c r="Y828" s="3"/>
      <c r="Z828" s="3"/>
      <c r="AA828" s="3"/>
    </row>
    <row r="829" ht="12.0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4"/>
      <c r="T829" s="3"/>
      <c r="U829" s="3"/>
      <c r="V829" s="3"/>
      <c r="W829" s="3"/>
      <c r="X829" s="3"/>
      <c r="Y829" s="3"/>
      <c r="Z829" s="3"/>
      <c r="AA829" s="3"/>
    </row>
    <row r="830" ht="12.0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4"/>
      <c r="T830" s="3"/>
      <c r="U830" s="3"/>
      <c r="V830" s="3"/>
      <c r="W830" s="3"/>
      <c r="X830" s="3"/>
      <c r="Y830" s="3"/>
      <c r="Z830" s="3"/>
      <c r="AA830" s="3"/>
    </row>
    <row r="831" ht="12.0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4"/>
      <c r="T831" s="3"/>
      <c r="U831" s="3"/>
      <c r="V831" s="3"/>
      <c r="W831" s="3"/>
      <c r="X831" s="3"/>
      <c r="Y831" s="3"/>
      <c r="Z831" s="3"/>
      <c r="AA831" s="3"/>
    </row>
    <row r="832" ht="12.0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4"/>
      <c r="T832" s="3"/>
      <c r="U832" s="3"/>
      <c r="V832" s="3"/>
      <c r="W832" s="3"/>
      <c r="X832" s="3"/>
      <c r="Y832" s="3"/>
      <c r="Z832" s="3"/>
      <c r="AA832" s="3"/>
    </row>
    <row r="833" ht="12.0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4"/>
      <c r="T833" s="3"/>
      <c r="U833" s="3"/>
      <c r="V833" s="3"/>
      <c r="W833" s="3"/>
      <c r="X833" s="3"/>
      <c r="Y833" s="3"/>
      <c r="Z833" s="3"/>
      <c r="AA833" s="3"/>
    </row>
    <row r="834" ht="12.0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4"/>
      <c r="T834" s="3"/>
      <c r="U834" s="3"/>
      <c r="V834" s="3"/>
      <c r="W834" s="3"/>
      <c r="X834" s="3"/>
      <c r="Y834" s="3"/>
      <c r="Z834" s="3"/>
      <c r="AA834" s="3"/>
    </row>
    <row r="835" ht="12.0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4"/>
      <c r="T835" s="3"/>
      <c r="U835" s="3"/>
      <c r="V835" s="3"/>
      <c r="W835" s="3"/>
      <c r="X835" s="3"/>
      <c r="Y835" s="3"/>
      <c r="Z835" s="3"/>
      <c r="AA835" s="3"/>
    </row>
    <row r="836" ht="12.0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4"/>
      <c r="T836" s="3"/>
      <c r="U836" s="3"/>
      <c r="V836" s="3"/>
      <c r="W836" s="3"/>
      <c r="X836" s="3"/>
      <c r="Y836" s="3"/>
      <c r="Z836" s="3"/>
      <c r="AA836" s="3"/>
    </row>
    <row r="837" ht="12.0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4"/>
      <c r="T837" s="3"/>
      <c r="U837" s="3"/>
      <c r="V837" s="3"/>
      <c r="W837" s="3"/>
      <c r="X837" s="3"/>
      <c r="Y837" s="3"/>
      <c r="Z837" s="3"/>
      <c r="AA837" s="3"/>
    </row>
    <row r="838" ht="12.0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4"/>
      <c r="T838" s="3"/>
      <c r="U838" s="3"/>
      <c r="V838" s="3"/>
      <c r="W838" s="3"/>
      <c r="X838" s="3"/>
      <c r="Y838" s="3"/>
      <c r="Z838" s="3"/>
      <c r="AA838" s="3"/>
    </row>
    <row r="839" ht="12.0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4"/>
      <c r="T839" s="3"/>
      <c r="U839" s="3"/>
      <c r="V839" s="3"/>
      <c r="W839" s="3"/>
      <c r="X839" s="3"/>
      <c r="Y839" s="3"/>
      <c r="Z839" s="3"/>
      <c r="AA839" s="3"/>
    </row>
    <row r="840" ht="12.0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4"/>
      <c r="T840" s="3"/>
      <c r="U840" s="3"/>
      <c r="V840" s="3"/>
      <c r="W840" s="3"/>
      <c r="X840" s="3"/>
      <c r="Y840" s="3"/>
      <c r="Z840" s="3"/>
      <c r="AA840" s="3"/>
    </row>
    <row r="841" ht="12.0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4"/>
      <c r="T841" s="3"/>
      <c r="U841" s="3"/>
      <c r="V841" s="3"/>
      <c r="W841" s="3"/>
      <c r="X841" s="3"/>
      <c r="Y841" s="3"/>
      <c r="Z841" s="3"/>
      <c r="AA841" s="3"/>
    </row>
    <row r="842" ht="12.0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4"/>
      <c r="T842" s="3"/>
      <c r="U842" s="3"/>
      <c r="V842" s="3"/>
      <c r="W842" s="3"/>
      <c r="X842" s="3"/>
      <c r="Y842" s="3"/>
      <c r="Z842" s="3"/>
      <c r="AA842" s="3"/>
    </row>
    <row r="843" ht="12.0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4"/>
      <c r="T843" s="3"/>
      <c r="U843" s="3"/>
      <c r="V843" s="3"/>
      <c r="W843" s="3"/>
      <c r="X843" s="3"/>
      <c r="Y843" s="3"/>
      <c r="Z843" s="3"/>
      <c r="AA843" s="3"/>
    </row>
    <row r="844" ht="12.0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4"/>
      <c r="T844" s="3"/>
      <c r="U844" s="3"/>
      <c r="V844" s="3"/>
      <c r="W844" s="3"/>
      <c r="X844" s="3"/>
      <c r="Y844" s="3"/>
      <c r="Z844" s="3"/>
      <c r="AA844" s="3"/>
    </row>
    <row r="845" ht="12.0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4"/>
      <c r="T845" s="3"/>
      <c r="U845" s="3"/>
      <c r="V845" s="3"/>
      <c r="W845" s="3"/>
      <c r="X845" s="3"/>
      <c r="Y845" s="3"/>
      <c r="Z845" s="3"/>
      <c r="AA845" s="3"/>
    </row>
    <row r="846" ht="12.0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4"/>
      <c r="T846" s="3"/>
      <c r="U846" s="3"/>
      <c r="V846" s="3"/>
      <c r="W846" s="3"/>
      <c r="X846" s="3"/>
      <c r="Y846" s="3"/>
      <c r="Z846" s="3"/>
      <c r="AA846" s="3"/>
    </row>
    <row r="847" ht="12.0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4"/>
      <c r="T847" s="3"/>
      <c r="U847" s="3"/>
      <c r="V847" s="3"/>
      <c r="W847" s="3"/>
      <c r="X847" s="3"/>
      <c r="Y847" s="3"/>
      <c r="Z847" s="3"/>
      <c r="AA847" s="3"/>
    </row>
    <row r="848" ht="12.0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4"/>
      <c r="T848" s="3"/>
      <c r="U848" s="3"/>
      <c r="V848" s="3"/>
      <c r="W848" s="3"/>
      <c r="X848" s="3"/>
      <c r="Y848" s="3"/>
      <c r="Z848" s="3"/>
      <c r="AA848" s="3"/>
    </row>
    <row r="849" ht="12.0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4"/>
      <c r="T849" s="3"/>
      <c r="U849" s="3"/>
      <c r="V849" s="3"/>
      <c r="W849" s="3"/>
      <c r="X849" s="3"/>
      <c r="Y849" s="3"/>
      <c r="Z849" s="3"/>
      <c r="AA849" s="3"/>
    </row>
    <row r="850" ht="12.0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4"/>
      <c r="T850" s="3"/>
      <c r="U850" s="3"/>
      <c r="V850" s="3"/>
      <c r="W850" s="3"/>
      <c r="X850" s="3"/>
      <c r="Y850" s="3"/>
      <c r="Z850" s="3"/>
      <c r="AA850" s="3"/>
    </row>
    <row r="851" ht="12.0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4"/>
      <c r="T851" s="3"/>
      <c r="U851" s="3"/>
      <c r="V851" s="3"/>
      <c r="W851" s="3"/>
      <c r="X851" s="3"/>
      <c r="Y851" s="3"/>
      <c r="Z851" s="3"/>
      <c r="AA851" s="3"/>
    </row>
    <row r="852" ht="12.0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4"/>
      <c r="T852" s="3"/>
      <c r="U852" s="3"/>
      <c r="V852" s="3"/>
      <c r="W852" s="3"/>
      <c r="X852" s="3"/>
      <c r="Y852" s="3"/>
      <c r="Z852" s="3"/>
      <c r="AA852" s="3"/>
    </row>
    <row r="853" ht="12.0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4"/>
      <c r="T853" s="3"/>
      <c r="U853" s="3"/>
      <c r="V853" s="3"/>
      <c r="W853" s="3"/>
      <c r="X853" s="3"/>
      <c r="Y853" s="3"/>
      <c r="Z853" s="3"/>
      <c r="AA853" s="3"/>
    </row>
    <row r="854" ht="12.0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4"/>
      <c r="T854" s="3"/>
      <c r="U854" s="3"/>
      <c r="V854" s="3"/>
      <c r="W854" s="3"/>
      <c r="X854" s="3"/>
      <c r="Y854" s="3"/>
      <c r="Z854" s="3"/>
      <c r="AA854" s="3"/>
    </row>
    <row r="855" ht="12.0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4"/>
      <c r="T855" s="3"/>
      <c r="U855" s="3"/>
      <c r="V855" s="3"/>
      <c r="W855" s="3"/>
      <c r="X855" s="3"/>
      <c r="Y855" s="3"/>
      <c r="Z855" s="3"/>
      <c r="AA855" s="3"/>
    </row>
    <row r="856" ht="12.0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4"/>
      <c r="T856" s="3"/>
      <c r="U856" s="3"/>
      <c r="V856" s="3"/>
      <c r="W856" s="3"/>
      <c r="X856" s="3"/>
      <c r="Y856" s="3"/>
      <c r="Z856" s="3"/>
      <c r="AA856" s="3"/>
    </row>
    <row r="857" ht="12.0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4"/>
      <c r="T857" s="3"/>
      <c r="U857" s="3"/>
      <c r="V857" s="3"/>
      <c r="W857" s="3"/>
      <c r="X857" s="3"/>
      <c r="Y857" s="3"/>
      <c r="Z857" s="3"/>
      <c r="AA857" s="3"/>
    </row>
    <row r="858" ht="12.0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4"/>
      <c r="T858" s="3"/>
      <c r="U858" s="3"/>
      <c r="V858" s="3"/>
      <c r="W858" s="3"/>
      <c r="X858" s="3"/>
      <c r="Y858" s="3"/>
      <c r="Z858" s="3"/>
      <c r="AA858" s="3"/>
    </row>
    <row r="859" ht="12.0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4"/>
      <c r="T859" s="3"/>
      <c r="U859" s="3"/>
      <c r="V859" s="3"/>
      <c r="W859" s="3"/>
      <c r="X859" s="3"/>
      <c r="Y859" s="3"/>
      <c r="Z859" s="3"/>
      <c r="AA859" s="3"/>
    </row>
    <row r="860" ht="12.0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4"/>
      <c r="T860" s="3"/>
      <c r="U860" s="3"/>
      <c r="V860" s="3"/>
      <c r="W860" s="3"/>
      <c r="X860" s="3"/>
      <c r="Y860" s="3"/>
      <c r="Z860" s="3"/>
      <c r="AA860" s="3"/>
    </row>
    <row r="861" ht="12.0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4"/>
      <c r="T861" s="3"/>
      <c r="U861" s="3"/>
      <c r="V861" s="3"/>
      <c r="W861" s="3"/>
      <c r="X861" s="3"/>
      <c r="Y861" s="3"/>
      <c r="Z861" s="3"/>
      <c r="AA861" s="3"/>
    </row>
    <row r="862" ht="12.0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4"/>
      <c r="T862" s="3"/>
      <c r="U862" s="3"/>
      <c r="V862" s="3"/>
      <c r="W862" s="3"/>
      <c r="X862" s="3"/>
      <c r="Y862" s="3"/>
      <c r="Z862" s="3"/>
      <c r="AA862" s="3"/>
    </row>
    <row r="863" ht="12.0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4"/>
      <c r="T863" s="3"/>
      <c r="U863" s="3"/>
      <c r="V863" s="3"/>
      <c r="W863" s="3"/>
      <c r="X863" s="3"/>
      <c r="Y863" s="3"/>
      <c r="Z863" s="3"/>
      <c r="AA863" s="3"/>
    </row>
    <row r="864" ht="12.0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4"/>
      <c r="T864" s="3"/>
      <c r="U864" s="3"/>
      <c r="V864" s="3"/>
      <c r="W864" s="3"/>
      <c r="X864" s="3"/>
      <c r="Y864" s="3"/>
      <c r="Z864" s="3"/>
      <c r="AA864" s="3"/>
    </row>
    <row r="865" ht="12.0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4"/>
      <c r="T865" s="3"/>
      <c r="U865" s="3"/>
      <c r="V865" s="3"/>
      <c r="W865" s="3"/>
      <c r="X865" s="3"/>
      <c r="Y865" s="3"/>
      <c r="Z865" s="3"/>
      <c r="AA865" s="3"/>
    </row>
    <row r="866" ht="12.0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4"/>
      <c r="T866" s="3"/>
      <c r="U866" s="3"/>
      <c r="V866" s="3"/>
      <c r="W866" s="3"/>
      <c r="X866" s="3"/>
      <c r="Y866" s="3"/>
      <c r="Z866" s="3"/>
      <c r="AA866" s="3"/>
    </row>
    <row r="867" ht="12.0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4"/>
      <c r="T867" s="3"/>
      <c r="U867" s="3"/>
      <c r="V867" s="3"/>
      <c r="W867" s="3"/>
      <c r="X867" s="3"/>
      <c r="Y867" s="3"/>
      <c r="Z867" s="3"/>
      <c r="AA867" s="3"/>
    </row>
    <row r="868" ht="12.0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4"/>
      <c r="T868" s="3"/>
      <c r="U868" s="3"/>
      <c r="V868" s="3"/>
      <c r="W868" s="3"/>
      <c r="X868" s="3"/>
      <c r="Y868" s="3"/>
      <c r="Z868" s="3"/>
      <c r="AA868" s="3"/>
    </row>
    <row r="869" ht="12.0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4"/>
      <c r="T869" s="3"/>
      <c r="U869" s="3"/>
      <c r="V869" s="3"/>
      <c r="W869" s="3"/>
      <c r="X869" s="3"/>
      <c r="Y869" s="3"/>
      <c r="Z869" s="3"/>
      <c r="AA869" s="3"/>
    </row>
    <row r="870" ht="12.0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4"/>
      <c r="T870" s="3"/>
      <c r="U870" s="3"/>
      <c r="V870" s="3"/>
      <c r="W870" s="3"/>
      <c r="X870" s="3"/>
      <c r="Y870" s="3"/>
      <c r="Z870" s="3"/>
      <c r="AA870" s="3"/>
    </row>
    <row r="871" ht="12.0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4"/>
      <c r="T871" s="3"/>
      <c r="U871" s="3"/>
      <c r="V871" s="3"/>
      <c r="W871" s="3"/>
      <c r="X871" s="3"/>
      <c r="Y871" s="3"/>
      <c r="Z871" s="3"/>
      <c r="AA871" s="3"/>
    </row>
    <row r="872" ht="12.0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4"/>
      <c r="T872" s="3"/>
      <c r="U872" s="3"/>
      <c r="V872" s="3"/>
      <c r="W872" s="3"/>
      <c r="X872" s="3"/>
      <c r="Y872" s="3"/>
      <c r="Z872" s="3"/>
      <c r="AA872" s="3"/>
    </row>
    <row r="873" ht="12.0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4"/>
      <c r="T873" s="3"/>
      <c r="U873" s="3"/>
      <c r="V873" s="3"/>
      <c r="W873" s="3"/>
      <c r="X873" s="3"/>
      <c r="Y873" s="3"/>
      <c r="Z873" s="3"/>
      <c r="AA873" s="3"/>
    </row>
    <row r="874" ht="12.0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4"/>
      <c r="T874" s="3"/>
      <c r="U874" s="3"/>
      <c r="V874" s="3"/>
      <c r="W874" s="3"/>
      <c r="X874" s="3"/>
      <c r="Y874" s="3"/>
      <c r="Z874" s="3"/>
      <c r="AA874" s="3"/>
    </row>
    <row r="875" ht="12.0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4"/>
      <c r="T875" s="3"/>
      <c r="U875" s="3"/>
      <c r="V875" s="3"/>
      <c r="W875" s="3"/>
      <c r="X875" s="3"/>
      <c r="Y875" s="3"/>
      <c r="Z875" s="3"/>
      <c r="AA875" s="3"/>
    </row>
    <row r="876" ht="12.0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4"/>
      <c r="T876" s="3"/>
      <c r="U876" s="3"/>
      <c r="V876" s="3"/>
      <c r="W876" s="3"/>
      <c r="X876" s="3"/>
      <c r="Y876" s="3"/>
      <c r="Z876" s="3"/>
      <c r="AA876" s="3"/>
    </row>
    <row r="877" ht="12.0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4"/>
      <c r="T877" s="3"/>
      <c r="U877" s="3"/>
      <c r="V877" s="3"/>
      <c r="W877" s="3"/>
      <c r="X877" s="3"/>
      <c r="Y877" s="3"/>
      <c r="Z877" s="3"/>
      <c r="AA877" s="3"/>
    </row>
    <row r="878" ht="12.0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4"/>
      <c r="T878" s="3"/>
      <c r="U878" s="3"/>
      <c r="V878" s="3"/>
      <c r="W878" s="3"/>
      <c r="X878" s="3"/>
      <c r="Y878" s="3"/>
      <c r="Z878" s="3"/>
      <c r="AA878" s="3"/>
    </row>
    <row r="879" ht="12.0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4"/>
      <c r="T879" s="3"/>
      <c r="U879" s="3"/>
      <c r="V879" s="3"/>
      <c r="W879" s="3"/>
      <c r="X879" s="3"/>
      <c r="Y879" s="3"/>
      <c r="Z879" s="3"/>
      <c r="AA879" s="3"/>
    </row>
    <row r="880" ht="12.0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4"/>
      <c r="T880" s="3"/>
      <c r="U880" s="3"/>
      <c r="V880" s="3"/>
      <c r="W880" s="3"/>
      <c r="X880" s="3"/>
      <c r="Y880" s="3"/>
      <c r="Z880" s="3"/>
      <c r="AA880" s="3"/>
    </row>
    <row r="881" ht="12.0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4"/>
      <c r="T881" s="3"/>
      <c r="U881" s="3"/>
      <c r="V881" s="3"/>
      <c r="W881" s="3"/>
      <c r="X881" s="3"/>
      <c r="Y881" s="3"/>
      <c r="Z881" s="3"/>
      <c r="AA881" s="3"/>
    </row>
    <row r="882" ht="12.0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4"/>
      <c r="T882" s="3"/>
      <c r="U882" s="3"/>
      <c r="V882" s="3"/>
      <c r="W882" s="3"/>
      <c r="X882" s="3"/>
      <c r="Y882" s="3"/>
      <c r="Z882" s="3"/>
      <c r="AA882" s="3"/>
    </row>
    <row r="883" ht="12.0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4"/>
      <c r="T883" s="3"/>
      <c r="U883" s="3"/>
      <c r="V883" s="3"/>
      <c r="W883" s="3"/>
      <c r="X883" s="3"/>
      <c r="Y883" s="3"/>
      <c r="Z883" s="3"/>
      <c r="AA883" s="3"/>
    </row>
    <row r="884" ht="12.0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4"/>
      <c r="T884" s="3"/>
      <c r="U884" s="3"/>
      <c r="V884" s="3"/>
      <c r="W884" s="3"/>
      <c r="X884" s="3"/>
      <c r="Y884" s="3"/>
      <c r="Z884" s="3"/>
      <c r="AA884" s="3"/>
    </row>
    <row r="885" ht="12.0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4"/>
      <c r="T885" s="3"/>
      <c r="U885" s="3"/>
      <c r="V885" s="3"/>
      <c r="W885" s="3"/>
      <c r="X885" s="3"/>
      <c r="Y885" s="3"/>
      <c r="Z885" s="3"/>
      <c r="AA885" s="3"/>
    </row>
    <row r="886" ht="12.0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4"/>
      <c r="T886" s="3"/>
      <c r="U886" s="3"/>
      <c r="V886" s="3"/>
      <c r="W886" s="3"/>
      <c r="X886" s="3"/>
      <c r="Y886" s="3"/>
      <c r="Z886" s="3"/>
      <c r="AA886" s="3"/>
    </row>
    <row r="887" ht="12.0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4"/>
      <c r="T887" s="3"/>
      <c r="U887" s="3"/>
      <c r="V887" s="3"/>
      <c r="W887" s="3"/>
      <c r="X887" s="3"/>
      <c r="Y887" s="3"/>
      <c r="Z887" s="3"/>
      <c r="AA887" s="3"/>
    </row>
    <row r="888" ht="12.0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4"/>
      <c r="T888" s="3"/>
      <c r="U888" s="3"/>
      <c r="V888" s="3"/>
      <c r="W888" s="3"/>
      <c r="X888" s="3"/>
      <c r="Y888" s="3"/>
      <c r="Z888" s="3"/>
      <c r="AA888" s="3"/>
    </row>
    <row r="889" ht="12.0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4"/>
      <c r="T889" s="3"/>
      <c r="U889" s="3"/>
      <c r="V889" s="3"/>
      <c r="W889" s="3"/>
      <c r="X889" s="3"/>
      <c r="Y889" s="3"/>
      <c r="Z889" s="3"/>
      <c r="AA889" s="3"/>
    </row>
    <row r="890" ht="12.0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4"/>
      <c r="T890" s="3"/>
      <c r="U890" s="3"/>
      <c r="V890" s="3"/>
      <c r="W890" s="3"/>
      <c r="X890" s="3"/>
      <c r="Y890" s="3"/>
      <c r="Z890" s="3"/>
      <c r="AA890" s="3"/>
    </row>
    <row r="891" ht="12.0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4"/>
      <c r="T891" s="3"/>
      <c r="U891" s="3"/>
      <c r="V891" s="3"/>
      <c r="W891" s="3"/>
      <c r="X891" s="3"/>
      <c r="Y891" s="3"/>
      <c r="Z891" s="3"/>
      <c r="AA891" s="3"/>
    </row>
    <row r="892" ht="12.0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4"/>
      <c r="T892" s="3"/>
      <c r="U892" s="3"/>
      <c r="V892" s="3"/>
      <c r="W892" s="3"/>
      <c r="X892" s="3"/>
      <c r="Y892" s="3"/>
      <c r="Z892" s="3"/>
      <c r="AA892" s="3"/>
    </row>
    <row r="893" ht="12.0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4"/>
      <c r="T893" s="3"/>
      <c r="U893" s="3"/>
      <c r="V893" s="3"/>
      <c r="W893" s="3"/>
      <c r="X893" s="3"/>
      <c r="Y893" s="3"/>
      <c r="Z893" s="3"/>
      <c r="AA893" s="3"/>
    </row>
    <row r="894" ht="12.0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4"/>
      <c r="T894" s="3"/>
      <c r="U894" s="3"/>
      <c r="V894" s="3"/>
      <c r="W894" s="3"/>
      <c r="X894" s="3"/>
      <c r="Y894" s="3"/>
      <c r="Z894" s="3"/>
      <c r="AA894" s="3"/>
    </row>
    <row r="895" ht="12.0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4"/>
      <c r="T895" s="3"/>
      <c r="U895" s="3"/>
      <c r="V895" s="3"/>
      <c r="W895" s="3"/>
      <c r="X895" s="3"/>
      <c r="Y895" s="3"/>
      <c r="Z895" s="3"/>
      <c r="AA895" s="3"/>
    </row>
    <row r="896" ht="12.0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4"/>
      <c r="T896" s="3"/>
      <c r="U896" s="3"/>
      <c r="V896" s="3"/>
      <c r="W896" s="3"/>
      <c r="X896" s="3"/>
      <c r="Y896" s="3"/>
      <c r="Z896" s="3"/>
      <c r="AA896" s="3"/>
    </row>
    <row r="897" ht="12.0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4"/>
      <c r="T897" s="3"/>
      <c r="U897" s="3"/>
      <c r="V897" s="3"/>
      <c r="W897" s="3"/>
      <c r="X897" s="3"/>
      <c r="Y897" s="3"/>
      <c r="Z897" s="3"/>
      <c r="AA897" s="3"/>
    </row>
    <row r="898" ht="12.0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4"/>
      <c r="T898" s="3"/>
      <c r="U898" s="3"/>
      <c r="V898" s="3"/>
      <c r="W898" s="3"/>
      <c r="X898" s="3"/>
      <c r="Y898" s="3"/>
      <c r="Z898" s="3"/>
      <c r="AA898" s="3"/>
    </row>
    <row r="899" ht="12.0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4"/>
      <c r="T899" s="3"/>
      <c r="U899" s="3"/>
      <c r="V899" s="3"/>
      <c r="W899" s="3"/>
      <c r="X899" s="3"/>
      <c r="Y899" s="3"/>
      <c r="Z899" s="3"/>
      <c r="AA899" s="3"/>
    </row>
    <row r="900" ht="12.0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4"/>
      <c r="T900" s="3"/>
      <c r="U900" s="3"/>
      <c r="V900" s="3"/>
      <c r="W900" s="3"/>
      <c r="X900" s="3"/>
      <c r="Y900" s="3"/>
      <c r="Z900" s="3"/>
      <c r="AA900" s="3"/>
    </row>
    <row r="901" ht="12.0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4"/>
      <c r="T901" s="3"/>
      <c r="U901" s="3"/>
      <c r="V901" s="3"/>
      <c r="W901" s="3"/>
      <c r="X901" s="3"/>
      <c r="Y901" s="3"/>
      <c r="Z901" s="3"/>
      <c r="AA901" s="3"/>
    </row>
    <row r="902" ht="12.0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4"/>
      <c r="T902" s="3"/>
      <c r="U902" s="3"/>
      <c r="V902" s="3"/>
      <c r="W902" s="3"/>
      <c r="X902" s="3"/>
      <c r="Y902" s="3"/>
      <c r="Z902" s="3"/>
      <c r="AA902" s="3"/>
    </row>
    <row r="903" ht="12.0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4"/>
      <c r="T903" s="3"/>
      <c r="U903" s="3"/>
      <c r="V903" s="3"/>
      <c r="W903" s="3"/>
      <c r="X903" s="3"/>
      <c r="Y903" s="3"/>
      <c r="Z903" s="3"/>
      <c r="AA903" s="3"/>
    </row>
    <row r="904" ht="12.0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4"/>
      <c r="T904" s="3"/>
      <c r="U904" s="3"/>
      <c r="V904" s="3"/>
      <c r="W904" s="3"/>
      <c r="X904" s="3"/>
      <c r="Y904" s="3"/>
      <c r="Z904" s="3"/>
      <c r="AA904" s="3"/>
    </row>
    <row r="905" ht="12.0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4"/>
      <c r="T905" s="3"/>
      <c r="U905" s="3"/>
      <c r="V905" s="3"/>
      <c r="W905" s="3"/>
      <c r="X905" s="3"/>
      <c r="Y905" s="3"/>
      <c r="Z905" s="3"/>
      <c r="AA905" s="3"/>
    </row>
    <row r="906" ht="12.0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4"/>
      <c r="T906" s="3"/>
      <c r="U906" s="3"/>
      <c r="V906" s="3"/>
      <c r="W906" s="3"/>
      <c r="X906" s="3"/>
      <c r="Y906" s="3"/>
      <c r="Z906" s="3"/>
      <c r="AA906" s="3"/>
    </row>
    <row r="907" ht="12.0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4"/>
      <c r="T907" s="3"/>
      <c r="U907" s="3"/>
      <c r="V907" s="3"/>
      <c r="W907" s="3"/>
      <c r="X907" s="3"/>
      <c r="Y907" s="3"/>
      <c r="Z907" s="3"/>
      <c r="AA907" s="3"/>
    </row>
    <row r="908" ht="12.0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4"/>
      <c r="T908" s="3"/>
      <c r="U908" s="3"/>
      <c r="V908" s="3"/>
      <c r="W908" s="3"/>
      <c r="X908" s="3"/>
      <c r="Y908" s="3"/>
      <c r="Z908" s="3"/>
      <c r="AA908" s="3"/>
    </row>
    <row r="909" ht="12.0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4"/>
      <c r="T909" s="3"/>
      <c r="U909" s="3"/>
      <c r="V909" s="3"/>
      <c r="W909" s="3"/>
      <c r="X909" s="3"/>
      <c r="Y909" s="3"/>
      <c r="Z909" s="3"/>
      <c r="AA909" s="3"/>
    </row>
    <row r="910" ht="12.0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4"/>
      <c r="T910" s="3"/>
      <c r="U910" s="3"/>
      <c r="V910" s="3"/>
      <c r="W910" s="3"/>
      <c r="X910" s="3"/>
      <c r="Y910" s="3"/>
      <c r="Z910" s="3"/>
      <c r="AA910" s="3"/>
    </row>
    <row r="911" ht="12.0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4"/>
      <c r="T911" s="3"/>
      <c r="U911" s="3"/>
      <c r="V911" s="3"/>
      <c r="W911" s="3"/>
      <c r="X911" s="3"/>
      <c r="Y911" s="3"/>
      <c r="Z911" s="3"/>
      <c r="AA911" s="3"/>
    </row>
    <row r="912" ht="12.0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4"/>
      <c r="T912" s="3"/>
      <c r="U912" s="3"/>
      <c r="V912" s="3"/>
      <c r="W912" s="3"/>
      <c r="X912" s="3"/>
      <c r="Y912" s="3"/>
      <c r="Z912" s="3"/>
      <c r="AA912" s="3"/>
    </row>
    <row r="913" ht="12.0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4"/>
      <c r="T913" s="3"/>
      <c r="U913" s="3"/>
      <c r="V913" s="3"/>
      <c r="W913" s="3"/>
      <c r="X913" s="3"/>
      <c r="Y913" s="3"/>
      <c r="Z913" s="3"/>
      <c r="AA913" s="3"/>
    </row>
    <row r="914" ht="12.0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4"/>
      <c r="T914" s="3"/>
      <c r="U914" s="3"/>
      <c r="V914" s="3"/>
      <c r="W914" s="3"/>
      <c r="X914" s="3"/>
      <c r="Y914" s="3"/>
      <c r="Z914" s="3"/>
      <c r="AA914" s="3"/>
    </row>
    <row r="915" ht="12.0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4"/>
      <c r="T915" s="3"/>
      <c r="U915" s="3"/>
      <c r="V915" s="3"/>
      <c r="W915" s="3"/>
      <c r="X915" s="3"/>
      <c r="Y915" s="3"/>
      <c r="Z915" s="3"/>
      <c r="AA915" s="3"/>
    </row>
    <row r="916" ht="12.0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4"/>
      <c r="T916" s="3"/>
      <c r="U916" s="3"/>
      <c r="V916" s="3"/>
      <c r="W916" s="3"/>
      <c r="X916" s="3"/>
      <c r="Y916" s="3"/>
      <c r="Z916" s="3"/>
      <c r="AA916" s="3"/>
    </row>
    <row r="917" ht="12.0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4"/>
      <c r="T917" s="3"/>
      <c r="U917" s="3"/>
      <c r="V917" s="3"/>
      <c r="W917" s="3"/>
      <c r="X917" s="3"/>
      <c r="Y917" s="3"/>
      <c r="Z917" s="3"/>
      <c r="AA917" s="3"/>
    </row>
    <row r="918" ht="12.0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4"/>
      <c r="T918" s="3"/>
      <c r="U918" s="3"/>
      <c r="V918" s="3"/>
      <c r="W918" s="3"/>
      <c r="X918" s="3"/>
      <c r="Y918" s="3"/>
      <c r="Z918" s="3"/>
      <c r="AA918" s="3"/>
    </row>
    <row r="919" ht="12.0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4"/>
      <c r="T919" s="3"/>
      <c r="U919" s="3"/>
      <c r="V919" s="3"/>
      <c r="W919" s="3"/>
      <c r="X919" s="3"/>
      <c r="Y919" s="3"/>
      <c r="Z919" s="3"/>
      <c r="AA919" s="3"/>
    </row>
    <row r="920" ht="12.0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4"/>
      <c r="T920" s="3"/>
      <c r="U920" s="3"/>
      <c r="V920" s="3"/>
      <c r="W920" s="3"/>
      <c r="X920" s="3"/>
      <c r="Y920" s="3"/>
      <c r="Z920" s="3"/>
      <c r="AA920" s="3"/>
    </row>
    <row r="921" ht="12.0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4"/>
      <c r="T921" s="3"/>
      <c r="U921" s="3"/>
      <c r="V921" s="3"/>
      <c r="W921" s="3"/>
      <c r="X921" s="3"/>
      <c r="Y921" s="3"/>
      <c r="Z921" s="3"/>
      <c r="AA921" s="3"/>
    </row>
    <row r="922" ht="12.0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4"/>
      <c r="T922" s="3"/>
      <c r="U922" s="3"/>
      <c r="V922" s="3"/>
      <c r="W922" s="3"/>
      <c r="X922" s="3"/>
      <c r="Y922" s="3"/>
      <c r="Z922" s="3"/>
      <c r="AA922" s="3"/>
    </row>
    <row r="923" ht="12.0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4"/>
      <c r="T923" s="3"/>
      <c r="U923" s="3"/>
      <c r="V923" s="3"/>
      <c r="W923" s="3"/>
      <c r="X923" s="3"/>
      <c r="Y923" s="3"/>
      <c r="Z923" s="3"/>
      <c r="AA923" s="3"/>
    </row>
    <row r="924" ht="12.0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4"/>
      <c r="T924" s="3"/>
      <c r="U924" s="3"/>
      <c r="V924" s="3"/>
      <c r="W924" s="3"/>
      <c r="X924" s="3"/>
      <c r="Y924" s="3"/>
      <c r="Z924" s="3"/>
      <c r="AA924" s="3"/>
    </row>
    <row r="925" ht="12.0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4"/>
      <c r="T925" s="3"/>
      <c r="U925" s="3"/>
      <c r="V925" s="3"/>
      <c r="W925" s="3"/>
      <c r="X925" s="3"/>
      <c r="Y925" s="3"/>
      <c r="Z925" s="3"/>
      <c r="AA925" s="3"/>
    </row>
    <row r="926" ht="12.0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4"/>
      <c r="T926" s="3"/>
      <c r="U926" s="3"/>
      <c r="V926" s="3"/>
      <c r="W926" s="3"/>
      <c r="X926" s="3"/>
      <c r="Y926" s="3"/>
      <c r="Z926" s="3"/>
      <c r="AA926" s="3"/>
    </row>
    <row r="927" ht="12.0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4"/>
      <c r="T927" s="3"/>
      <c r="U927" s="3"/>
      <c r="V927" s="3"/>
      <c r="W927" s="3"/>
      <c r="X927" s="3"/>
      <c r="Y927" s="3"/>
      <c r="Z927" s="3"/>
      <c r="AA927" s="3"/>
    </row>
    <row r="928" ht="12.0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4"/>
      <c r="T928" s="3"/>
      <c r="U928" s="3"/>
      <c r="V928" s="3"/>
      <c r="W928" s="3"/>
      <c r="X928" s="3"/>
      <c r="Y928" s="3"/>
      <c r="Z928" s="3"/>
      <c r="AA928" s="3"/>
    </row>
    <row r="929" ht="12.0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4"/>
      <c r="T929" s="3"/>
      <c r="U929" s="3"/>
      <c r="V929" s="3"/>
      <c r="W929" s="3"/>
      <c r="X929" s="3"/>
      <c r="Y929" s="3"/>
      <c r="Z929" s="3"/>
      <c r="AA929" s="3"/>
    </row>
    <row r="930" ht="12.0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4"/>
      <c r="T930" s="3"/>
      <c r="U930" s="3"/>
      <c r="V930" s="3"/>
      <c r="W930" s="3"/>
      <c r="X930" s="3"/>
      <c r="Y930" s="3"/>
      <c r="Z930" s="3"/>
      <c r="AA930" s="3"/>
    </row>
    <row r="931" ht="12.0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4"/>
      <c r="T931" s="3"/>
      <c r="U931" s="3"/>
      <c r="V931" s="3"/>
      <c r="W931" s="3"/>
      <c r="X931" s="3"/>
      <c r="Y931" s="3"/>
      <c r="Z931" s="3"/>
      <c r="AA931" s="3"/>
    </row>
    <row r="932" ht="12.0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4"/>
      <c r="T932" s="3"/>
      <c r="U932" s="3"/>
      <c r="V932" s="3"/>
      <c r="W932" s="3"/>
      <c r="X932" s="3"/>
      <c r="Y932" s="3"/>
      <c r="Z932" s="3"/>
      <c r="AA932" s="3"/>
    </row>
    <row r="933" ht="12.0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4"/>
      <c r="T933" s="3"/>
      <c r="U933" s="3"/>
      <c r="V933" s="3"/>
      <c r="W933" s="3"/>
      <c r="X933" s="3"/>
      <c r="Y933" s="3"/>
      <c r="Z933" s="3"/>
      <c r="AA933" s="3"/>
    </row>
    <row r="934" ht="12.0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4"/>
      <c r="T934" s="3"/>
      <c r="U934" s="3"/>
      <c r="V934" s="3"/>
      <c r="W934" s="3"/>
      <c r="X934" s="3"/>
      <c r="Y934" s="3"/>
      <c r="Z934" s="3"/>
      <c r="AA934" s="3"/>
    </row>
    <row r="935" ht="12.0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4"/>
      <c r="T935" s="3"/>
      <c r="U935" s="3"/>
      <c r="V935" s="3"/>
      <c r="W935" s="3"/>
      <c r="X935" s="3"/>
      <c r="Y935" s="3"/>
      <c r="Z935" s="3"/>
      <c r="AA935" s="3"/>
    </row>
    <row r="936" ht="12.0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4"/>
      <c r="T936" s="3"/>
      <c r="U936" s="3"/>
      <c r="V936" s="3"/>
      <c r="W936" s="3"/>
      <c r="X936" s="3"/>
      <c r="Y936" s="3"/>
      <c r="Z936" s="3"/>
      <c r="AA936" s="3"/>
    </row>
    <row r="937" ht="12.0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4"/>
      <c r="T937" s="3"/>
      <c r="U937" s="3"/>
      <c r="V937" s="3"/>
      <c r="W937" s="3"/>
      <c r="X937" s="3"/>
      <c r="Y937" s="3"/>
      <c r="Z937" s="3"/>
      <c r="AA937" s="3"/>
    </row>
    <row r="938" ht="12.0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4"/>
      <c r="T938" s="3"/>
      <c r="U938" s="3"/>
      <c r="V938" s="3"/>
      <c r="W938" s="3"/>
      <c r="X938" s="3"/>
      <c r="Y938" s="3"/>
      <c r="Z938" s="3"/>
      <c r="AA938" s="3"/>
    </row>
    <row r="939" ht="12.0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4"/>
      <c r="T939" s="3"/>
      <c r="U939" s="3"/>
      <c r="V939" s="3"/>
      <c r="W939" s="3"/>
      <c r="X939" s="3"/>
      <c r="Y939" s="3"/>
      <c r="Z939" s="3"/>
      <c r="AA939" s="3"/>
    </row>
    <row r="940" ht="12.0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4"/>
      <c r="T940" s="3"/>
      <c r="U940" s="3"/>
      <c r="V940" s="3"/>
      <c r="W940" s="3"/>
      <c r="X940" s="3"/>
      <c r="Y940" s="3"/>
      <c r="Z940" s="3"/>
      <c r="AA940" s="3"/>
    </row>
    <row r="941" ht="12.0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4"/>
      <c r="T941" s="3"/>
      <c r="U941" s="3"/>
      <c r="V941" s="3"/>
      <c r="W941" s="3"/>
      <c r="X941" s="3"/>
      <c r="Y941" s="3"/>
      <c r="Z941" s="3"/>
      <c r="AA941" s="3"/>
    </row>
    <row r="942" ht="12.0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4"/>
      <c r="T942" s="3"/>
      <c r="U942" s="3"/>
      <c r="V942" s="3"/>
      <c r="W942" s="3"/>
      <c r="X942" s="3"/>
      <c r="Y942" s="3"/>
      <c r="Z942" s="3"/>
      <c r="AA942" s="3"/>
    </row>
    <row r="943" ht="12.0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4"/>
      <c r="T943" s="3"/>
      <c r="U943" s="3"/>
      <c r="V943" s="3"/>
      <c r="W943" s="3"/>
      <c r="X943" s="3"/>
      <c r="Y943" s="3"/>
      <c r="Z943" s="3"/>
      <c r="AA943" s="3"/>
    </row>
    <row r="944" ht="12.0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4"/>
      <c r="T944" s="3"/>
      <c r="U944" s="3"/>
      <c r="V944" s="3"/>
      <c r="W944" s="3"/>
      <c r="X944" s="3"/>
      <c r="Y944" s="3"/>
      <c r="Z944" s="3"/>
      <c r="AA944" s="3"/>
    </row>
    <row r="945" ht="12.0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4"/>
      <c r="T945" s="3"/>
      <c r="U945" s="3"/>
      <c r="V945" s="3"/>
      <c r="W945" s="3"/>
      <c r="X945" s="3"/>
      <c r="Y945" s="3"/>
      <c r="Z945" s="3"/>
      <c r="AA945" s="3"/>
    </row>
    <row r="946" ht="12.0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4"/>
      <c r="T946" s="3"/>
      <c r="U946" s="3"/>
      <c r="V946" s="3"/>
      <c r="W946" s="3"/>
      <c r="X946" s="3"/>
      <c r="Y946" s="3"/>
      <c r="Z946" s="3"/>
      <c r="AA946" s="3"/>
    </row>
    <row r="947" ht="12.0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4"/>
      <c r="T947" s="3"/>
      <c r="U947" s="3"/>
      <c r="V947" s="3"/>
      <c r="W947" s="3"/>
      <c r="X947" s="3"/>
      <c r="Y947" s="3"/>
      <c r="Z947" s="3"/>
      <c r="AA947" s="3"/>
    </row>
    <row r="948" ht="12.0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4"/>
      <c r="T948" s="3"/>
      <c r="U948" s="3"/>
      <c r="V948" s="3"/>
      <c r="W948" s="3"/>
      <c r="X948" s="3"/>
      <c r="Y948" s="3"/>
      <c r="Z948" s="3"/>
      <c r="AA948" s="3"/>
    </row>
    <row r="949" ht="12.0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4"/>
      <c r="T949" s="3"/>
      <c r="U949" s="3"/>
      <c r="V949" s="3"/>
      <c r="W949" s="3"/>
      <c r="X949" s="3"/>
      <c r="Y949" s="3"/>
      <c r="Z949" s="3"/>
      <c r="AA949" s="3"/>
    </row>
    <row r="950" ht="12.0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4"/>
      <c r="T950" s="3"/>
      <c r="U950" s="3"/>
      <c r="V950" s="3"/>
      <c r="W950" s="3"/>
      <c r="X950" s="3"/>
      <c r="Y950" s="3"/>
      <c r="Z950" s="3"/>
      <c r="AA950" s="3"/>
    </row>
    <row r="951" ht="12.0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4"/>
      <c r="T951" s="3"/>
      <c r="U951" s="3"/>
      <c r="V951" s="3"/>
      <c r="W951" s="3"/>
      <c r="X951" s="3"/>
      <c r="Y951" s="3"/>
      <c r="Z951" s="3"/>
      <c r="AA951" s="3"/>
    </row>
    <row r="952" ht="12.0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4"/>
      <c r="T952" s="3"/>
      <c r="U952" s="3"/>
      <c r="V952" s="3"/>
      <c r="W952" s="3"/>
      <c r="X952" s="3"/>
      <c r="Y952" s="3"/>
      <c r="Z952" s="3"/>
      <c r="AA952" s="3"/>
    </row>
    <row r="953" ht="12.0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4"/>
      <c r="T953" s="3"/>
      <c r="U953" s="3"/>
      <c r="V953" s="3"/>
      <c r="W953" s="3"/>
      <c r="X953" s="3"/>
      <c r="Y953" s="3"/>
      <c r="Z953" s="3"/>
      <c r="AA953" s="3"/>
    </row>
    <row r="954" ht="12.0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4"/>
      <c r="T954" s="3"/>
      <c r="U954" s="3"/>
      <c r="V954" s="3"/>
      <c r="W954" s="3"/>
      <c r="X954" s="3"/>
      <c r="Y954" s="3"/>
      <c r="Z954" s="3"/>
      <c r="AA954" s="3"/>
    </row>
    <row r="955" ht="12.0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4"/>
      <c r="T955" s="3"/>
      <c r="U955" s="3"/>
      <c r="V955" s="3"/>
      <c r="W955" s="3"/>
      <c r="X955" s="3"/>
      <c r="Y955" s="3"/>
      <c r="Z955" s="3"/>
      <c r="AA955" s="3"/>
    </row>
    <row r="956" ht="12.0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4"/>
      <c r="T956" s="3"/>
      <c r="U956" s="3"/>
      <c r="V956" s="3"/>
      <c r="W956" s="3"/>
      <c r="X956" s="3"/>
      <c r="Y956" s="3"/>
      <c r="Z956" s="3"/>
      <c r="AA956" s="3"/>
    </row>
    <row r="957" ht="12.0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4"/>
      <c r="T957" s="3"/>
      <c r="U957" s="3"/>
      <c r="V957" s="3"/>
      <c r="W957" s="3"/>
      <c r="X957" s="3"/>
      <c r="Y957" s="3"/>
      <c r="Z957" s="3"/>
      <c r="AA957" s="3"/>
    </row>
    <row r="958" ht="12.0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4"/>
      <c r="T958" s="3"/>
      <c r="U958" s="3"/>
      <c r="V958" s="3"/>
      <c r="W958" s="3"/>
      <c r="X958" s="3"/>
      <c r="Y958" s="3"/>
      <c r="Z958" s="3"/>
      <c r="AA958" s="3"/>
    </row>
    <row r="959" ht="12.0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4"/>
      <c r="T959" s="3"/>
      <c r="U959" s="3"/>
      <c r="V959" s="3"/>
      <c r="W959" s="3"/>
      <c r="X959" s="3"/>
      <c r="Y959" s="3"/>
      <c r="Z959" s="3"/>
      <c r="AA959" s="3"/>
    </row>
    <row r="960" ht="12.0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4"/>
      <c r="T960" s="3"/>
      <c r="U960" s="3"/>
      <c r="V960" s="3"/>
      <c r="W960" s="3"/>
      <c r="X960" s="3"/>
      <c r="Y960" s="3"/>
      <c r="Z960" s="3"/>
      <c r="AA960" s="3"/>
    </row>
    <row r="961" ht="12.0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4"/>
      <c r="T961" s="3"/>
      <c r="U961" s="3"/>
      <c r="V961" s="3"/>
      <c r="W961" s="3"/>
      <c r="X961" s="3"/>
      <c r="Y961" s="3"/>
      <c r="Z961" s="3"/>
      <c r="AA961" s="3"/>
    </row>
    <row r="962" ht="12.0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4"/>
      <c r="T962" s="3"/>
      <c r="U962" s="3"/>
      <c r="V962" s="3"/>
      <c r="W962" s="3"/>
      <c r="X962" s="3"/>
      <c r="Y962" s="3"/>
      <c r="Z962" s="3"/>
      <c r="AA962" s="3"/>
    </row>
    <row r="963" ht="12.0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4"/>
      <c r="T963" s="3"/>
      <c r="U963" s="3"/>
      <c r="V963" s="3"/>
      <c r="W963" s="3"/>
      <c r="X963" s="3"/>
      <c r="Y963" s="3"/>
      <c r="Z963" s="3"/>
      <c r="AA963" s="3"/>
    </row>
    <row r="964" ht="12.0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4"/>
      <c r="T964" s="3"/>
      <c r="U964" s="3"/>
      <c r="V964" s="3"/>
      <c r="W964" s="3"/>
      <c r="X964" s="3"/>
      <c r="Y964" s="3"/>
      <c r="Z964" s="3"/>
      <c r="AA964" s="3"/>
    </row>
    <row r="965" ht="12.0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4"/>
      <c r="T965" s="3"/>
      <c r="U965" s="3"/>
      <c r="V965" s="3"/>
      <c r="W965" s="3"/>
      <c r="X965" s="3"/>
      <c r="Y965" s="3"/>
      <c r="Z965" s="3"/>
      <c r="AA965" s="3"/>
    </row>
    <row r="966" ht="12.0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4"/>
      <c r="T966" s="3"/>
      <c r="U966" s="3"/>
      <c r="V966" s="3"/>
      <c r="W966" s="3"/>
      <c r="X966" s="3"/>
      <c r="Y966" s="3"/>
      <c r="Z966" s="3"/>
      <c r="AA966" s="3"/>
    </row>
    <row r="967" ht="12.0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4"/>
      <c r="T967" s="3"/>
      <c r="U967" s="3"/>
      <c r="V967" s="3"/>
      <c r="W967" s="3"/>
      <c r="X967" s="3"/>
      <c r="Y967" s="3"/>
      <c r="Z967" s="3"/>
      <c r="AA967" s="3"/>
    </row>
    <row r="968" ht="12.0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4"/>
      <c r="T968" s="3"/>
      <c r="U968" s="3"/>
      <c r="V968" s="3"/>
      <c r="W968" s="3"/>
      <c r="X968" s="3"/>
      <c r="Y968" s="3"/>
      <c r="Z968" s="3"/>
      <c r="AA968" s="3"/>
    </row>
    <row r="969" ht="12.0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4"/>
      <c r="T969" s="3"/>
      <c r="U969" s="3"/>
      <c r="V969" s="3"/>
      <c r="W969" s="3"/>
      <c r="X969" s="3"/>
      <c r="Y969" s="3"/>
      <c r="Z969" s="3"/>
      <c r="AA969" s="3"/>
    </row>
    <row r="970" ht="12.0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4"/>
      <c r="T970" s="3"/>
      <c r="U970" s="3"/>
      <c r="V970" s="3"/>
      <c r="W970" s="3"/>
      <c r="X970" s="3"/>
      <c r="Y970" s="3"/>
      <c r="Z970" s="3"/>
      <c r="AA970" s="3"/>
    </row>
    <row r="971" ht="12.0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4"/>
      <c r="T971" s="3"/>
      <c r="U971" s="3"/>
      <c r="V971" s="3"/>
      <c r="W971" s="3"/>
      <c r="X971" s="3"/>
      <c r="Y971" s="3"/>
      <c r="Z971" s="3"/>
      <c r="AA971" s="3"/>
    </row>
    <row r="972" ht="12.0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4"/>
      <c r="T972" s="3"/>
      <c r="U972" s="3"/>
      <c r="V972" s="3"/>
      <c r="W972" s="3"/>
      <c r="X972" s="3"/>
      <c r="Y972" s="3"/>
      <c r="Z972" s="3"/>
      <c r="AA972" s="3"/>
    </row>
    <row r="973" ht="12.0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4"/>
      <c r="T973" s="3"/>
      <c r="U973" s="3"/>
      <c r="V973" s="3"/>
      <c r="W973" s="3"/>
      <c r="X973" s="3"/>
      <c r="Y973" s="3"/>
      <c r="Z973" s="3"/>
      <c r="AA973" s="3"/>
    </row>
    <row r="974" ht="12.0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4"/>
      <c r="T974" s="3"/>
      <c r="U974" s="3"/>
      <c r="V974" s="3"/>
      <c r="W974" s="3"/>
      <c r="X974" s="3"/>
      <c r="Y974" s="3"/>
      <c r="Z974" s="3"/>
      <c r="AA974" s="3"/>
    </row>
    <row r="975" ht="12.0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4"/>
      <c r="T975" s="3"/>
      <c r="U975" s="3"/>
      <c r="V975" s="3"/>
      <c r="W975" s="3"/>
      <c r="X975" s="3"/>
      <c r="Y975" s="3"/>
      <c r="Z975" s="3"/>
      <c r="AA975" s="3"/>
    </row>
    <row r="976" ht="12.0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4"/>
      <c r="T976" s="3"/>
      <c r="U976" s="3"/>
      <c r="V976" s="3"/>
      <c r="W976" s="3"/>
      <c r="X976" s="3"/>
      <c r="Y976" s="3"/>
      <c r="Z976" s="3"/>
      <c r="AA976" s="3"/>
    </row>
    <row r="977" ht="12.0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4"/>
      <c r="T977" s="3"/>
      <c r="U977" s="3"/>
      <c r="V977" s="3"/>
      <c r="W977" s="3"/>
      <c r="X977" s="3"/>
      <c r="Y977" s="3"/>
      <c r="Z977" s="3"/>
      <c r="AA977" s="3"/>
    </row>
    <row r="978" ht="12.0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4"/>
      <c r="T978" s="3"/>
      <c r="U978" s="3"/>
      <c r="V978" s="3"/>
      <c r="W978" s="3"/>
      <c r="X978" s="3"/>
      <c r="Y978" s="3"/>
      <c r="Z978" s="3"/>
      <c r="AA978" s="3"/>
    </row>
    <row r="979" ht="12.0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4"/>
      <c r="T979" s="3"/>
      <c r="U979" s="3"/>
      <c r="V979" s="3"/>
      <c r="W979" s="3"/>
      <c r="X979" s="3"/>
      <c r="Y979" s="3"/>
      <c r="Z979" s="3"/>
      <c r="AA979" s="3"/>
    </row>
    <row r="980" ht="12.0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4"/>
      <c r="T980" s="3"/>
      <c r="U980" s="3"/>
      <c r="V980" s="3"/>
      <c r="W980" s="3"/>
      <c r="X980" s="3"/>
      <c r="Y980" s="3"/>
      <c r="Z980" s="3"/>
      <c r="AA980" s="3"/>
    </row>
    <row r="981" ht="12.0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4"/>
      <c r="T981" s="3"/>
      <c r="U981" s="3"/>
      <c r="V981" s="3"/>
      <c r="W981" s="3"/>
      <c r="X981" s="3"/>
      <c r="Y981" s="3"/>
      <c r="Z981" s="3"/>
      <c r="AA981" s="3"/>
    </row>
    <row r="982" ht="12.0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4"/>
      <c r="T982" s="3"/>
      <c r="U982" s="3"/>
      <c r="V982" s="3"/>
      <c r="W982" s="3"/>
      <c r="X982" s="3"/>
      <c r="Y982" s="3"/>
      <c r="Z982" s="3"/>
      <c r="AA982" s="3"/>
    </row>
    <row r="983" ht="12.0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4"/>
      <c r="T983" s="3"/>
      <c r="U983" s="3"/>
      <c r="V983" s="3"/>
      <c r="W983" s="3"/>
      <c r="X983" s="3"/>
      <c r="Y983" s="3"/>
      <c r="Z983" s="3"/>
      <c r="AA983" s="3"/>
    </row>
    <row r="984" ht="12.0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4"/>
      <c r="T984" s="3"/>
      <c r="U984" s="3"/>
      <c r="V984" s="3"/>
      <c r="W984" s="3"/>
      <c r="X984" s="3"/>
      <c r="Y984" s="3"/>
      <c r="Z984" s="3"/>
      <c r="AA984" s="3"/>
    </row>
    <row r="985" ht="12.0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4"/>
      <c r="T985" s="3"/>
      <c r="U985" s="3"/>
      <c r="V985" s="3"/>
      <c r="W985" s="3"/>
      <c r="X985" s="3"/>
      <c r="Y985" s="3"/>
      <c r="Z985" s="3"/>
      <c r="AA985" s="3"/>
    </row>
    <row r="986" ht="12.0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4"/>
      <c r="T986" s="3"/>
      <c r="U986" s="3"/>
      <c r="V986" s="3"/>
      <c r="W986" s="3"/>
      <c r="X986" s="3"/>
      <c r="Y986" s="3"/>
      <c r="Z986" s="3"/>
      <c r="AA986" s="3"/>
    </row>
    <row r="987" ht="12.0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4"/>
      <c r="T987" s="3"/>
      <c r="U987" s="3"/>
      <c r="V987" s="3"/>
      <c r="W987" s="3"/>
      <c r="X987" s="3"/>
      <c r="Y987" s="3"/>
      <c r="Z987" s="3"/>
      <c r="AA987" s="3"/>
    </row>
    <row r="988" ht="12.0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4"/>
      <c r="T988" s="3"/>
      <c r="U988" s="3"/>
      <c r="V988" s="3"/>
      <c r="W988" s="3"/>
      <c r="X988" s="3"/>
      <c r="Y988" s="3"/>
      <c r="Z988" s="3"/>
      <c r="AA988" s="3"/>
    </row>
    <row r="989" ht="12.0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4"/>
      <c r="T989" s="3"/>
      <c r="U989" s="3"/>
      <c r="V989" s="3"/>
      <c r="W989" s="3"/>
      <c r="X989" s="3"/>
      <c r="Y989" s="3"/>
      <c r="Z989" s="3"/>
      <c r="AA989" s="3"/>
    </row>
    <row r="990" ht="12.0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4"/>
      <c r="T990" s="3"/>
      <c r="U990" s="3"/>
      <c r="V990" s="3"/>
      <c r="W990" s="3"/>
      <c r="X990" s="3"/>
      <c r="Y990" s="3"/>
      <c r="Z990" s="3"/>
      <c r="AA990" s="3"/>
    </row>
    <row r="991" ht="12.0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4"/>
      <c r="T991" s="3"/>
      <c r="U991" s="3"/>
      <c r="V991" s="3"/>
      <c r="W991" s="3"/>
      <c r="X991" s="3"/>
      <c r="Y991" s="3"/>
      <c r="Z991" s="3"/>
      <c r="AA991" s="3"/>
    </row>
    <row r="992" ht="12.0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4"/>
      <c r="T992" s="3"/>
      <c r="U992" s="3"/>
      <c r="V992" s="3"/>
      <c r="W992" s="3"/>
      <c r="X992" s="3"/>
      <c r="Y992" s="3"/>
      <c r="Z992" s="3"/>
      <c r="AA992" s="3"/>
    </row>
    <row r="993" ht="12.0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4"/>
      <c r="T993" s="3"/>
      <c r="U993" s="3"/>
      <c r="V993" s="3"/>
      <c r="W993" s="3"/>
      <c r="X993" s="3"/>
      <c r="Y993" s="3"/>
      <c r="Z993" s="3"/>
      <c r="AA993" s="3"/>
    </row>
    <row r="994" ht="12.0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4"/>
      <c r="T994" s="3"/>
      <c r="U994" s="3"/>
      <c r="V994" s="3"/>
      <c r="W994" s="3"/>
      <c r="X994" s="3"/>
      <c r="Y994" s="3"/>
      <c r="Z994" s="3"/>
      <c r="AA994" s="3"/>
    </row>
    <row r="995" ht="12.0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4"/>
      <c r="T995" s="3"/>
      <c r="U995" s="3"/>
      <c r="V995" s="3"/>
      <c r="W995" s="3"/>
      <c r="X995" s="3"/>
      <c r="Y995" s="3"/>
      <c r="Z995" s="3"/>
      <c r="AA995" s="3"/>
    </row>
    <row r="996" ht="12.0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4"/>
      <c r="T996" s="3"/>
      <c r="U996" s="3"/>
      <c r="V996" s="3"/>
      <c r="W996" s="3"/>
      <c r="X996" s="3"/>
      <c r="Y996" s="3"/>
      <c r="Z996" s="3"/>
      <c r="AA996" s="3"/>
    </row>
    <row r="997" ht="12.0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4"/>
      <c r="T997" s="3"/>
      <c r="U997" s="3"/>
      <c r="V997" s="3"/>
      <c r="W997" s="3"/>
      <c r="X997" s="3"/>
      <c r="Y997" s="3"/>
      <c r="Z997" s="3"/>
      <c r="AA997" s="3"/>
    </row>
    <row r="998" ht="12.0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4"/>
      <c r="T998" s="3"/>
      <c r="U998" s="3"/>
      <c r="V998" s="3"/>
      <c r="W998" s="3"/>
      <c r="X998" s="3"/>
      <c r="Y998" s="3"/>
      <c r="Z998" s="3"/>
      <c r="AA998" s="3"/>
    </row>
    <row r="999" ht="12.0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4"/>
      <c r="T999" s="3"/>
      <c r="U999" s="3"/>
      <c r="V999" s="3"/>
      <c r="W999" s="3"/>
      <c r="X999" s="3"/>
      <c r="Y999" s="3"/>
      <c r="Z999" s="3"/>
      <c r="AA999" s="3"/>
    </row>
    <row r="1000" ht="12.0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4"/>
      <c r="T1000" s="3"/>
      <c r="U1000" s="3"/>
      <c r="V1000" s="3"/>
      <c r="W1000" s="3"/>
      <c r="X1000" s="3"/>
      <c r="Y1000" s="3"/>
      <c r="Z1000" s="3"/>
      <c r="AA1000" s="3"/>
    </row>
  </sheetData>
  <mergeCells count="11">
    <mergeCell ref="N49:P49"/>
    <mergeCell ref="B52:G52"/>
    <mergeCell ref="J52:P52"/>
    <mergeCell ref="S52:Y52"/>
    <mergeCell ref="B6:G6"/>
    <mergeCell ref="J6:P6"/>
    <mergeCell ref="S6:Y6"/>
    <mergeCell ref="N24:P24"/>
    <mergeCell ref="B31:G31"/>
    <mergeCell ref="J31:P31"/>
    <mergeCell ref="S31:Y31"/>
  </mergeCells>
  <hyperlinks>
    <hyperlink r:id="rId2" ref="B76"/>
    <hyperlink r:id="rId3" ref="B77"/>
  </hyperlinks>
  <printOptions/>
  <pageMargins bottom="0.75" footer="0.0" header="0.0" left="0.7" right="0.7" top="0.75"/>
  <pageSetup paperSize="9" orientation="portrait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0.71"/>
    <col customWidth="1" min="2" max="8" width="9.14"/>
    <col customWidth="1" min="9" max="9" width="1.57"/>
    <col customWidth="1" min="10" max="17" width="9.14"/>
    <col customWidth="1" min="18" max="18" width="1.57"/>
    <col customWidth="1" min="19" max="27" width="9.14"/>
  </cols>
  <sheetData>
    <row r="1" ht="12.0" customHeight="1">
      <c r="A1" s="2" t="s">
        <v>143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4"/>
      <c r="T1" s="3"/>
      <c r="U1" s="3"/>
      <c r="V1" s="3"/>
      <c r="W1" s="3"/>
      <c r="X1" s="3"/>
      <c r="Y1" s="3"/>
      <c r="Z1" s="3"/>
      <c r="AA1" s="3"/>
    </row>
    <row r="2" ht="12.0" customHeight="1">
      <c r="A2" s="2" t="s">
        <v>181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3"/>
      <c r="S2" s="4"/>
      <c r="T2" s="3"/>
      <c r="U2" s="3"/>
      <c r="V2" s="3"/>
      <c r="W2" s="3"/>
      <c r="X2" s="3"/>
      <c r="Y2" s="3"/>
      <c r="Z2" s="3"/>
      <c r="AA2" s="3"/>
    </row>
    <row r="3" ht="12.0" customHeight="1">
      <c r="A3" s="6" t="s">
        <v>188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  <c r="T3" s="3"/>
      <c r="U3" s="3"/>
      <c r="V3" s="3"/>
      <c r="W3" s="3"/>
      <c r="X3" s="3"/>
      <c r="Y3" s="3"/>
      <c r="Z3" s="3"/>
      <c r="AA3" s="3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4"/>
      <c r="T4" s="3"/>
      <c r="U4" s="3"/>
      <c r="V4" s="3"/>
      <c r="W4" s="3"/>
      <c r="X4" s="3"/>
      <c r="Y4" s="3"/>
      <c r="Z4" s="3"/>
      <c r="AA4" s="3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9"/>
      <c r="R5" s="7"/>
      <c r="S5" s="4"/>
      <c r="T5" s="3"/>
      <c r="U5" s="3"/>
      <c r="V5" s="3"/>
      <c r="W5" s="3"/>
      <c r="X5" s="3"/>
      <c r="Y5" s="3"/>
      <c r="Z5" s="3"/>
      <c r="AA5" s="3"/>
    </row>
    <row r="6" ht="12.0" customHeight="1">
      <c r="A6" s="9"/>
      <c r="B6" s="10" t="s">
        <v>144</v>
      </c>
      <c r="C6" s="11"/>
      <c r="D6" s="11"/>
      <c r="E6" s="11"/>
      <c r="F6" s="11"/>
      <c r="G6" s="11"/>
      <c r="H6" s="12"/>
      <c r="I6" s="9"/>
      <c r="J6" s="10" t="s">
        <v>145</v>
      </c>
      <c r="K6" s="11"/>
      <c r="L6" s="11"/>
      <c r="M6" s="11"/>
      <c r="N6" s="11"/>
      <c r="O6" s="11"/>
      <c r="P6" s="11"/>
      <c r="Q6" s="83"/>
      <c r="R6" s="9"/>
      <c r="S6" s="10" t="s">
        <v>146</v>
      </c>
      <c r="T6" s="11"/>
      <c r="U6" s="11"/>
      <c r="V6" s="11"/>
      <c r="W6" s="11"/>
      <c r="X6" s="11"/>
      <c r="Y6" s="11"/>
      <c r="Z6" s="14"/>
      <c r="AA6" s="3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  <c r="AA7" s="3"/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3"/>
    </row>
    <row r="9" ht="12.0" customHeight="1">
      <c r="A9" s="19" t="s">
        <v>62</v>
      </c>
      <c r="B9" s="9">
        <v>8124.0</v>
      </c>
      <c r="C9" s="9">
        <v>16.0</v>
      </c>
      <c r="D9" s="9">
        <v>32.0</v>
      </c>
      <c r="E9" s="9">
        <v>669.0</v>
      </c>
      <c r="F9" s="9">
        <v>1720.0</v>
      </c>
      <c r="G9" s="9">
        <f t="shared" ref="G9:G17" si="2">SUM(B9:F9)</f>
        <v>10561</v>
      </c>
      <c r="H9" s="22">
        <f>G9/G19</f>
        <v>0.6299057617</v>
      </c>
      <c r="I9" s="9"/>
      <c r="J9" s="9">
        <v>657.0</v>
      </c>
      <c r="K9" s="9">
        <v>16.0</v>
      </c>
      <c r="L9" s="9">
        <v>20.0</v>
      </c>
      <c r="M9" s="9">
        <v>299.0</v>
      </c>
      <c r="N9" s="9">
        <v>3.0</v>
      </c>
      <c r="O9" s="9">
        <v>1747.0</v>
      </c>
      <c r="P9" s="9">
        <f t="shared" ref="P9:P17" si="3">SUM(J9:O9)</f>
        <v>2742</v>
      </c>
      <c r="Q9" s="22">
        <f>P9/P19</f>
        <v>0.8110026619</v>
      </c>
      <c r="R9" s="9"/>
      <c r="S9" s="9">
        <f t="shared" ref="S9:V9" si="1">B9+J9</f>
        <v>8781</v>
      </c>
      <c r="T9" s="9">
        <f t="shared" si="1"/>
        <v>32</v>
      </c>
      <c r="U9" s="9">
        <f t="shared" si="1"/>
        <v>52</v>
      </c>
      <c r="V9" s="9">
        <f t="shared" si="1"/>
        <v>968</v>
      </c>
      <c r="W9" s="9">
        <f t="shared" ref="W9:W17" si="5">N9</f>
        <v>3</v>
      </c>
      <c r="X9" s="9">
        <f t="shared" ref="X9:X17" si="6">F9+O9</f>
        <v>3467</v>
      </c>
      <c r="Y9" s="9">
        <f t="shared" ref="Y9:Y17" si="7">SUM(S9:X9)</f>
        <v>13303</v>
      </c>
      <c r="Z9" s="22">
        <f>Y9/Y19</f>
        <v>0.6602968184</v>
      </c>
      <c r="AA9" s="3"/>
    </row>
    <row r="10" ht="12.0" customHeight="1">
      <c r="A10" s="19" t="s">
        <v>16</v>
      </c>
      <c r="B10" s="9">
        <v>0.0</v>
      </c>
      <c r="C10" s="9">
        <v>1770.0</v>
      </c>
      <c r="D10" s="9">
        <v>2148.0</v>
      </c>
      <c r="E10" s="9">
        <v>30.0</v>
      </c>
      <c r="F10" s="9">
        <v>444.0</v>
      </c>
      <c r="G10" s="9">
        <f t="shared" si="2"/>
        <v>4392</v>
      </c>
      <c r="H10" s="22">
        <f>G10/G19</f>
        <v>0.261958726</v>
      </c>
      <c r="I10" s="9"/>
      <c r="J10" s="9">
        <v>0.0</v>
      </c>
      <c r="K10" s="9">
        <v>54.0</v>
      </c>
      <c r="L10" s="9">
        <v>22.0</v>
      </c>
      <c r="M10" s="9">
        <v>3.0</v>
      </c>
      <c r="N10" s="9">
        <v>0.0</v>
      </c>
      <c r="O10" s="9">
        <v>131.0</v>
      </c>
      <c r="P10" s="9">
        <f t="shared" si="3"/>
        <v>210</v>
      </c>
      <c r="Q10" s="22">
        <f>P10/P19</f>
        <v>0.06211180124</v>
      </c>
      <c r="R10" s="9"/>
      <c r="S10" s="9">
        <f t="shared" ref="S10:V10" si="4">B10+J10</f>
        <v>0</v>
      </c>
      <c r="T10" s="9">
        <f t="shared" si="4"/>
        <v>1824</v>
      </c>
      <c r="U10" s="9">
        <f t="shared" si="4"/>
        <v>2170</v>
      </c>
      <c r="V10" s="9">
        <f t="shared" si="4"/>
        <v>33</v>
      </c>
      <c r="W10" s="9">
        <f t="shared" si="5"/>
        <v>0</v>
      </c>
      <c r="X10" s="9">
        <f t="shared" si="6"/>
        <v>575</v>
      </c>
      <c r="Y10" s="9">
        <f t="shared" si="7"/>
        <v>4602</v>
      </c>
      <c r="Z10" s="22">
        <f>Y10/Y19</f>
        <v>0.2284211049</v>
      </c>
      <c r="AA10" s="101"/>
    </row>
    <row r="11" ht="12.0" customHeight="1">
      <c r="A11" s="19" t="s">
        <v>17</v>
      </c>
      <c r="B11" s="9">
        <v>0.0</v>
      </c>
      <c r="C11" s="9">
        <v>1416.0</v>
      </c>
      <c r="D11" s="9">
        <v>0.0</v>
      </c>
      <c r="E11" s="9">
        <v>0.0</v>
      </c>
      <c r="F11" s="9">
        <v>239.0</v>
      </c>
      <c r="G11" s="9">
        <f t="shared" si="2"/>
        <v>1655</v>
      </c>
      <c r="H11" s="22">
        <f>G11/G19</f>
        <v>0.0987116784</v>
      </c>
      <c r="I11" s="9"/>
      <c r="J11" s="9">
        <v>0.0</v>
      </c>
      <c r="K11" s="9">
        <v>209.0</v>
      </c>
      <c r="L11" s="9">
        <v>0.0</v>
      </c>
      <c r="M11" s="9">
        <v>0.0</v>
      </c>
      <c r="N11" s="9">
        <v>0.0</v>
      </c>
      <c r="O11" s="9">
        <v>113.0</v>
      </c>
      <c r="P11" s="9">
        <f t="shared" si="3"/>
        <v>322</v>
      </c>
      <c r="Q11" s="22">
        <f>P11/P19</f>
        <v>0.09523809524</v>
      </c>
      <c r="R11" s="9"/>
      <c r="S11" s="9">
        <f t="shared" ref="S11:V11" si="8">B11+J11</f>
        <v>0</v>
      </c>
      <c r="T11" s="9">
        <f t="shared" si="8"/>
        <v>1625</v>
      </c>
      <c r="U11" s="9">
        <f t="shared" si="8"/>
        <v>0</v>
      </c>
      <c r="V11" s="9">
        <f t="shared" si="8"/>
        <v>0</v>
      </c>
      <c r="W11" s="9">
        <f t="shared" si="5"/>
        <v>0</v>
      </c>
      <c r="X11" s="9">
        <f t="shared" si="6"/>
        <v>352</v>
      </c>
      <c r="Y11" s="9">
        <f t="shared" si="7"/>
        <v>1977</v>
      </c>
      <c r="Z11" s="22">
        <f>Y11/Y19</f>
        <v>0.09812875366</v>
      </c>
      <c r="AA11" s="101"/>
    </row>
    <row r="12" ht="12.0" customHeight="1">
      <c r="A12" s="19" t="s">
        <v>18</v>
      </c>
      <c r="B12" s="9">
        <v>0.0</v>
      </c>
      <c r="C12" s="9">
        <v>2.0</v>
      </c>
      <c r="D12" s="9">
        <v>22.0</v>
      </c>
      <c r="E12" s="9">
        <v>0.0</v>
      </c>
      <c r="F12" s="9">
        <v>2.0</v>
      </c>
      <c r="G12" s="9">
        <f t="shared" si="2"/>
        <v>26</v>
      </c>
      <c r="H12" s="22">
        <f>G12/G19</f>
        <v>0.001550757485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3"/>
        <v>0</v>
      </c>
      <c r="Q12" s="22">
        <f>P12/P19</f>
        <v>0</v>
      </c>
      <c r="R12" s="9"/>
      <c r="S12" s="9">
        <f t="shared" ref="S12:V12" si="9">B12+J12</f>
        <v>0</v>
      </c>
      <c r="T12" s="9">
        <f t="shared" si="9"/>
        <v>2</v>
      </c>
      <c r="U12" s="9">
        <f t="shared" si="9"/>
        <v>22</v>
      </c>
      <c r="V12" s="9">
        <f t="shared" si="9"/>
        <v>0</v>
      </c>
      <c r="W12" s="9">
        <f t="shared" si="5"/>
        <v>0</v>
      </c>
      <c r="X12" s="9">
        <f t="shared" si="6"/>
        <v>2</v>
      </c>
      <c r="Y12" s="9">
        <f t="shared" si="7"/>
        <v>26</v>
      </c>
      <c r="Z12" s="22">
        <f>Y12/Y19</f>
        <v>0.001290514717</v>
      </c>
      <c r="AA12" s="101"/>
    </row>
    <row r="13" ht="12.0" customHeight="1">
      <c r="A13" s="19" t="s">
        <v>155</v>
      </c>
      <c r="B13" s="9">
        <v>0.0</v>
      </c>
      <c r="C13" s="9">
        <v>31.0</v>
      </c>
      <c r="D13" s="9">
        <v>30.0</v>
      </c>
      <c r="E13" s="9">
        <v>0.0</v>
      </c>
      <c r="F13" s="9">
        <v>16.0</v>
      </c>
      <c r="G13" s="9">
        <f t="shared" si="2"/>
        <v>77</v>
      </c>
      <c r="H13" s="22">
        <f>G13/G19</f>
        <v>0.004592627937</v>
      </c>
      <c r="I13" s="9"/>
      <c r="J13" s="9">
        <v>0.0</v>
      </c>
      <c r="K13" s="9">
        <v>10.0</v>
      </c>
      <c r="L13" s="9">
        <v>1.0</v>
      </c>
      <c r="M13" s="9">
        <v>0.0</v>
      </c>
      <c r="N13" s="9">
        <v>0.0</v>
      </c>
      <c r="O13" s="9">
        <v>67.0</v>
      </c>
      <c r="P13" s="9">
        <f t="shared" si="3"/>
        <v>78</v>
      </c>
      <c r="Q13" s="22">
        <f>P13/P19</f>
        <v>0.0230700976</v>
      </c>
      <c r="R13" s="9"/>
      <c r="S13" s="9">
        <f t="shared" ref="S13:V13" si="10">B13+J13</f>
        <v>0</v>
      </c>
      <c r="T13" s="9">
        <f t="shared" si="10"/>
        <v>41</v>
      </c>
      <c r="U13" s="9">
        <f t="shared" si="10"/>
        <v>31</v>
      </c>
      <c r="V13" s="9">
        <f t="shared" si="10"/>
        <v>0</v>
      </c>
      <c r="W13" s="9">
        <f t="shared" si="5"/>
        <v>0</v>
      </c>
      <c r="X13" s="9">
        <f t="shared" si="6"/>
        <v>83</v>
      </c>
      <c r="Y13" s="9">
        <f t="shared" si="7"/>
        <v>155</v>
      </c>
      <c r="Z13" s="22">
        <f>Y13/Y19</f>
        <v>0.00769345312</v>
      </c>
      <c r="AA13" s="101"/>
    </row>
    <row r="14" ht="12.0" customHeight="1">
      <c r="A14" s="19" t="s">
        <v>19</v>
      </c>
      <c r="B14" s="9">
        <v>0.0</v>
      </c>
      <c r="C14" s="9">
        <v>26.0</v>
      </c>
      <c r="D14" s="9">
        <v>0.0</v>
      </c>
      <c r="E14" s="9">
        <v>0.0</v>
      </c>
      <c r="F14" s="9">
        <v>10.0</v>
      </c>
      <c r="G14" s="9">
        <f t="shared" si="2"/>
        <v>36</v>
      </c>
      <c r="H14" s="22">
        <f>G14/G19</f>
        <v>0.002147202672</v>
      </c>
      <c r="I14" s="9"/>
      <c r="J14" s="9">
        <v>0.0</v>
      </c>
      <c r="K14" s="9">
        <v>7.0</v>
      </c>
      <c r="L14" s="9">
        <v>0.0</v>
      </c>
      <c r="M14" s="9">
        <v>0.0</v>
      </c>
      <c r="N14" s="9">
        <v>0.0</v>
      </c>
      <c r="O14" s="9">
        <v>5.0</v>
      </c>
      <c r="P14" s="9">
        <f t="shared" si="3"/>
        <v>12</v>
      </c>
      <c r="Q14" s="22">
        <f>P14/P19</f>
        <v>0.003549245785</v>
      </c>
      <c r="R14" s="9"/>
      <c r="S14" s="9">
        <f t="shared" ref="S14:V14" si="11">B14+J14</f>
        <v>0</v>
      </c>
      <c r="T14" s="9">
        <f t="shared" si="11"/>
        <v>33</v>
      </c>
      <c r="U14" s="9">
        <f t="shared" si="11"/>
        <v>0</v>
      </c>
      <c r="V14" s="9">
        <f t="shared" si="11"/>
        <v>0</v>
      </c>
      <c r="W14" s="9">
        <f t="shared" si="5"/>
        <v>0</v>
      </c>
      <c r="X14" s="9">
        <f t="shared" si="6"/>
        <v>15</v>
      </c>
      <c r="Y14" s="9">
        <f t="shared" si="7"/>
        <v>48</v>
      </c>
      <c r="Z14" s="22">
        <f>Y14/Y19</f>
        <v>0.002382488708</v>
      </c>
      <c r="AA14" s="101"/>
    </row>
    <row r="15" ht="12.0" customHeight="1">
      <c r="A15" s="19" t="s">
        <v>64</v>
      </c>
      <c r="B15" s="9">
        <v>0.0</v>
      </c>
      <c r="C15" s="9">
        <v>6.0</v>
      </c>
      <c r="D15" s="9">
        <v>0.0</v>
      </c>
      <c r="E15" s="9">
        <v>0.0</v>
      </c>
      <c r="F15" s="9">
        <v>4.0</v>
      </c>
      <c r="G15" s="9">
        <f t="shared" si="2"/>
        <v>10</v>
      </c>
      <c r="H15" s="22">
        <f>G15/G19</f>
        <v>0.0005964451867</v>
      </c>
      <c r="I15" s="9"/>
      <c r="J15" s="9">
        <v>0.0</v>
      </c>
      <c r="K15" s="9">
        <v>5.0</v>
      </c>
      <c r="L15" s="9">
        <v>0.0</v>
      </c>
      <c r="M15" s="9">
        <v>0.0</v>
      </c>
      <c r="N15" s="9">
        <v>0.0</v>
      </c>
      <c r="O15" s="9">
        <v>6.0</v>
      </c>
      <c r="P15" s="9">
        <f t="shared" si="3"/>
        <v>11</v>
      </c>
      <c r="Q15" s="22">
        <f>P15/P19</f>
        <v>0.003253475303</v>
      </c>
      <c r="R15" s="9"/>
      <c r="S15" s="9">
        <f t="shared" ref="S15:V15" si="12">B15+J15</f>
        <v>0</v>
      </c>
      <c r="T15" s="9">
        <f t="shared" si="12"/>
        <v>11</v>
      </c>
      <c r="U15" s="9">
        <f t="shared" si="12"/>
        <v>0</v>
      </c>
      <c r="V15" s="9">
        <f t="shared" si="12"/>
        <v>0</v>
      </c>
      <c r="W15" s="9">
        <f t="shared" si="5"/>
        <v>0</v>
      </c>
      <c r="X15" s="9">
        <f t="shared" si="6"/>
        <v>10</v>
      </c>
      <c r="Y15" s="9">
        <f t="shared" si="7"/>
        <v>21</v>
      </c>
      <c r="Z15" s="22">
        <f>Y15/Y19</f>
        <v>0.00104233881</v>
      </c>
      <c r="AA15" s="101"/>
    </row>
    <row r="16" ht="12.0" customHeight="1">
      <c r="A16" s="19" t="s">
        <v>65</v>
      </c>
      <c r="B16" s="9">
        <v>0.0</v>
      </c>
      <c r="C16" s="9">
        <v>2.0</v>
      </c>
      <c r="D16" s="9">
        <v>0.0</v>
      </c>
      <c r="E16" s="9">
        <v>0.0</v>
      </c>
      <c r="F16" s="9">
        <v>3.0</v>
      </c>
      <c r="G16" s="9">
        <f t="shared" si="2"/>
        <v>5</v>
      </c>
      <c r="H16" s="22">
        <f>G16/G19</f>
        <v>0.0002982225933</v>
      </c>
      <c r="I16" s="9"/>
      <c r="J16" s="9">
        <v>0.0</v>
      </c>
      <c r="K16" s="9">
        <v>0.0</v>
      </c>
      <c r="L16" s="9">
        <v>0.0</v>
      </c>
      <c r="M16" s="9">
        <v>0.0</v>
      </c>
      <c r="N16" s="9">
        <v>0.0</v>
      </c>
      <c r="O16" s="9">
        <v>5.0</v>
      </c>
      <c r="P16" s="9">
        <f t="shared" si="3"/>
        <v>5</v>
      </c>
      <c r="Q16" s="22">
        <f>P16/P19</f>
        <v>0.001478852411</v>
      </c>
      <c r="R16" s="9"/>
      <c r="S16" s="9">
        <f t="shared" ref="S16:V16" si="13">B16+J16</f>
        <v>0</v>
      </c>
      <c r="T16" s="9">
        <f t="shared" si="13"/>
        <v>2</v>
      </c>
      <c r="U16" s="9">
        <f t="shared" si="13"/>
        <v>0</v>
      </c>
      <c r="V16" s="9">
        <f t="shared" si="13"/>
        <v>0</v>
      </c>
      <c r="W16" s="9">
        <f t="shared" si="5"/>
        <v>0</v>
      </c>
      <c r="X16" s="9">
        <f t="shared" si="6"/>
        <v>8</v>
      </c>
      <c r="Y16" s="9">
        <f t="shared" si="7"/>
        <v>10</v>
      </c>
      <c r="Z16" s="22">
        <f>Y16/Y19</f>
        <v>0.0004963518142</v>
      </c>
      <c r="AA16" s="101"/>
    </row>
    <row r="17" ht="12.0" customHeight="1">
      <c r="A17" s="19" t="s">
        <v>66</v>
      </c>
      <c r="B17" s="9">
        <v>0.0</v>
      </c>
      <c r="C17" s="9">
        <v>1.0</v>
      </c>
      <c r="D17" s="9">
        <v>1.0</v>
      </c>
      <c r="E17" s="9">
        <v>0.0</v>
      </c>
      <c r="F17" s="9">
        <v>2.0</v>
      </c>
      <c r="G17" s="9">
        <f t="shared" si="2"/>
        <v>4</v>
      </c>
      <c r="H17" s="22">
        <f>G17/G19</f>
        <v>0.0002385780747</v>
      </c>
      <c r="I17" s="9"/>
      <c r="J17" s="9">
        <v>0.0</v>
      </c>
      <c r="K17" s="9">
        <v>0.0</v>
      </c>
      <c r="L17" s="9">
        <v>0.0</v>
      </c>
      <c r="M17" s="9">
        <v>0.0</v>
      </c>
      <c r="N17" s="9">
        <v>0.0</v>
      </c>
      <c r="O17" s="9">
        <v>1.0</v>
      </c>
      <c r="P17" s="9">
        <f t="shared" si="3"/>
        <v>1</v>
      </c>
      <c r="Q17" s="22">
        <f>P17/P19</f>
        <v>0.0002957704821</v>
      </c>
      <c r="R17" s="9"/>
      <c r="S17" s="9">
        <f t="shared" ref="S17:V17" si="14">B17+J17</f>
        <v>0</v>
      </c>
      <c r="T17" s="9">
        <f t="shared" si="14"/>
        <v>1</v>
      </c>
      <c r="U17" s="9">
        <f t="shared" si="14"/>
        <v>1</v>
      </c>
      <c r="V17" s="9">
        <f t="shared" si="14"/>
        <v>0</v>
      </c>
      <c r="W17" s="9">
        <f t="shared" si="5"/>
        <v>0</v>
      </c>
      <c r="X17" s="9">
        <f t="shared" si="6"/>
        <v>3</v>
      </c>
      <c r="Y17" s="9">
        <f t="shared" si="7"/>
        <v>5</v>
      </c>
      <c r="Z17" s="22">
        <f>Y17/Y19</f>
        <v>0.0002481759071</v>
      </c>
      <c r="AA17" s="101"/>
    </row>
    <row r="18" ht="12.0" customHeight="1">
      <c r="A18" s="1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3"/>
    </row>
    <row r="19" ht="12.0" customHeight="1">
      <c r="A19" s="26" t="s">
        <v>11</v>
      </c>
      <c r="B19" s="27">
        <f t="shared" ref="B19:F19" si="15">SUM(B9:B17)</f>
        <v>8124</v>
      </c>
      <c r="C19" s="27">
        <f t="shared" si="15"/>
        <v>3270</v>
      </c>
      <c r="D19" s="27">
        <f t="shared" si="15"/>
        <v>2233</v>
      </c>
      <c r="E19" s="27">
        <f t="shared" si="15"/>
        <v>699</v>
      </c>
      <c r="F19" s="27">
        <f t="shared" si="15"/>
        <v>2440</v>
      </c>
      <c r="G19" s="27">
        <f>SUM(B19:F19)</f>
        <v>16766</v>
      </c>
      <c r="H19" s="28">
        <f>G19/G19</f>
        <v>1</v>
      </c>
      <c r="I19" s="27"/>
      <c r="J19" s="27">
        <f t="shared" ref="J19:O19" si="16">SUM(J9:J17)</f>
        <v>657</v>
      </c>
      <c r="K19" s="27">
        <f t="shared" si="16"/>
        <v>301</v>
      </c>
      <c r="L19" s="27">
        <f t="shared" si="16"/>
        <v>43</v>
      </c>
      <c r="M19" s="27">
        <f t="shared" si="16"/>
        <v>302</v>
      </c>
      <c r="N19" s="27">
        <f t="shared" si="16"/>
        <v>3</v>
      </c>
      <c r="O19" s="27">
        <f t="shared" si="16"/>
        <v>2075</v>
      </c>
      <c r="P19" s="27">
        <f>SUM(J19:O19)</f>
        <v>3381</v>
      </c>
      <c r="Q19" s="28">
        <f>P19/P19</f>
        <v>1</v>
      </c>
      <c r="R19" s="27"/>
      <c r="S19" s="27">
        <f t="shared" ref="S19:V19" si="17">B19+J19</f>
        <v>8781</v>
      </c>
      <c r="T19" s="27">
        <f t="shared" si="17"/>
        <v>3571</v>
      </c>
      <c r="U19" s="27">
        <f t="shared" si="17"/>
        <v>2276</v>
      </c>
      <c r="V19" s="27">
        <f t="shared" si="17"/>
        <v>1001</v>
      </c>
      <c r="W19" s="27">
        <f>N19</f>
        <v>3</v>
      </c>
      <c r="X19" s="27">
        <f>F19+O19</f>
        <v>4515</v>
      </c>
      <c r="Y19" s="27">
        <f>SUM(S19:X19)</f>
        <v>20147</v>
      </c>
      <c r="Z19" s="28">
        <f>Y19/Y19</f>
        <v>1</v>
      </c>
      <c r="AA19" s="3"/>
    </row>
    <row r="20" ht="12.0" customHeight="1">
      <c r="A20" s="26" t="s">
        <v>12</v>
      </c>
      <c r="B20" s="28">
        <f>B19/G19</f>
        <v>0.4845520697</v>
      </c>
      <c r="C20" s="28">
        <f>C19/G19</f>
        <v>0.195037576</v>
      </c>
      <c r="D20" s="28">
        <f>D19/G19</f>
        <v>0.1331862102</v>
      </c>
      <c r="E20" s="28">
        <f>E19/G19</f>
        <v>0.04169151855</v>
      </c>
      <c r="F20" s="28">
        <f>F19/G19</f>
        <v>0.1455326256</v>
      </c>
      <c r="G20" s="28">
        <f>G19/G19</f>
        <v>1</v>
      </c>
      <c r="H20" s="28"/>
      <c r="I20" s="28"/>
      <c r="J20" s="28">
        <f>J19/P19</f>
        <v>0.1943212067</v>
      </c>
      <c r="K20" s="28">
        <f>K19/P19</f>
        <v>0.08902691511</v>
      </c>
      <c r="L20" s="28">
        <f>L19/P19</f>
        <v>0.01271813073</v>
      </c>
      <c r="M20" s="28">
        <f>M19/P19</f>
        <v>0.0893226856</v>
      </c>
      <c r="N20" s="28">
        <f>N19/P19</f>
        <v>0.0008873114463</v>
      </c>
      <c r="O20" s="28">
        <f>O19/P19</f>
        <v>0.6137237504</v>
      </c>
      <c r="P20" s="28">
        <f>P19/P19</f>
        <v>1</v>
      </c>
      <c r="Q20" s="28"/>
      <c r="R20" s="28"/>
      <c r="S20" s="28">
        <f>S19/Y19</f>
        <v>0.435846528</v>
      </c>
      <c r="T20" s="28">
        <f>T19/Y19</f>
        <v>0.1772472328</v>
      </c>
      <c r="U20" s="28">
        <f>U19/Y19</f>
        <v>0.1129696729</v>
      </c>
      <c r="V20" s="28">
        <f>V19/Y19</f>
        <v>0.0496848166</v>
      </c>
      <c r="W20" s="28">
        <f>W19/Y19</f>
        <v>0.0001489055442</v>
      </c>
      <c r="X20" s="28">
        <f>X19/Y19</f>
        <v>0.2241028441</v>
      </c>
      <c r="Y20" s="28">
        <f>Y19/Y19</f>
        <v>1</v>
      </c>
      <c r="Z20" s="28"/>
      <c r="AA20" s="3"/>
    </row>
    <row r="21" ht="12.0" customHeight="1">
      <c r="A21" s="29" t="s">
        <v>21</v>
      </c>
      <c r="B21" s="9">
        <f t="shared" ref="B21:G21" si="18">SUM(B10:B17)</f>
        <v>0</v>
      </c>
      <c r="C21" s="9">
        <f t="shared" si="18"/>
        <v>3254</v>
      </c>
      <c r="D21" s="9">
        <f t="shared" si="18"/>
        <v>2201</v>
      </c>
      <c r="E21" s="9">
        <f t="shared" si="18"/>
        <v>30</v>
      </c>
      <c r="F21" s="9">
        <f t="shared" si="18"/>
        <v>720</v>
      </c>
      <c r="G21" s="9">
        <f t="shared" si="18"/>
        <v>6205</v>
      </c>
      <c r="H21" s="9"/>
      <c r="I21" s="9"/>
      <c r="J21" s="9">
        <f t="shared" ref="J21:P21" si="19">SUM(J10:J17)</f>
        <v>0</v>
      </c>
      <c r="K21" s="9">
        <f t="shared" si="19"/>
        <v>285</v>
      </c>
      <c r="L21" s="9">
        <f t="shared" si="19"/>
        <v>23</v>
      </c>
      <c r="M21" s="9">
        <f t="shared" si="19"/>
        <v>3</v>
      </c>
      <c r="N21" s="9">
        <f t="shared" si="19"/>
        <v>0</v>
      </c>
      <c r="O21" s="9">
        <f t="shared" si="19"/>
        <v>328</v>
      </c>
      <c r="P21" s="9">
        <f t="shared" si="19"/>
        <v>639</v>
      </c>
      <c r="Q21" s="9"/>
      <c r="R21" s="9"/>
      <c r="S21" s="9">
        <f t="shared" ref="S21:Y21" si="20">SUM(S10:S17)</f>
        <v>0</v>
      </c>
      <c r="T21" s="9">
        <f t="shared" si="20"/>
        <v>3539</v>
      </c>
      <c r="U21" s="9">
        <f t="shared" si="20"/>
        <v>2224</v>
      </c>
      <c r="V21" s="9">
        <f t="shared" si="20"/>
        <v>33</v>
      </c>
      <c r="W21" s="9">
        <f t="shared" si="20"/>
        <v>0</v>
      </c>
      <c r="X21" s="9">
        <f t="shared" si="20"/>
        <v>1048</v>
      </c>
      <c r="Y21" s="9">
        <f t="shared" si="20"/>
        <v>6844</v>
      </c>
      <c r="Z21" s="9"/>
      <c r="AA21" s="3"/>
    </row>
    <row r="22" ht="12.0" customHeight="1">
      <c r="A22" s="29" t="s">
        <v>22</v>
      </c>
      <c r="B22" s="22">
        <f t="shared" ref="B22:G22" si="21">B21/B19</f>
        <v>0</v>
      </c>
      <c r="C22" s="22">
        <f t="shared" si="21"/>
        <v>0.9951070336</v>
      </c>
      <c r="D22" s="22">
        <f t="shared" si="21"/>
        <v>0.9856695029</v>
      </c>
      <c r="E22" s="22">
        <f t="shared" si="21"/>
        <v>0.04291845494</v>
      </c>
      <c r="F22" s="22">
        <f t="shared" si="21"/>
        <v>0.2950819672</v>
      </c>
      <c r="G22" s="22">
        <f t="shared" si="21"/>
        <v>0.3700942383</v>
      </c>
      <c r="H22" s="22"/>
      <c r="I22" s="22"/>
      <c r="J22" s="22">
        <f t="shared" ref="J22:P22" si="22">J21/J19</f>
        <v>0</v>
      </c>
      <c r="K22" s="22">
        <f t="shared" si="22"/>
        <v>0.9468438538</v>
      </c>
      <c r="L22" s="22">
        <f t="shared" si="22"/>
        <v>0.5348837209</v>
      </c>
      <c r="M22" s="22">
        <f t="shared" si="22"/>
        <v>0.009933774834</v>
      </c>
      <c r="N22" s="22">
        <f t="shared" si="22"/>
        <v>0</v>
      </c>
      <c r="O22" s="22">
        <f t="shared" si="22"/>
        <v>0.1580722892</v>
      </c>
      <c r="P22" s="22">
        <f t="shared" si="22"/>
        <v>0.1889973381</v>
      </c>
      <c r="Q22" s="22"/>
      <c r="R22" s="22"/>
      <c r="S22" s="22">
        <f t="shared" ref="S22:Y22" si="23">S21/S19</f>
        <v>0</v>
      </c>
      <c r="T22" s="22">
        <f t="shared" si="23"/>
        <v>0.9910389247</v>
      </c>
      <c r="U22" s="22">
        <f t="shared" si="23"/>
        <v>0.9771528998</v>
      </c>
      <c r="V22" s="22">
        <f t="shared" si="23"/>
        <v>0.03296703297</v>
      </c>
      <c r="W22" s="22">
        <f t="shared" si="23"/>
        <v>0</v>
      </c>
      <c r="X22" s="22">
        <f t="shared" si="23"/>
        <v>0.2321151717</v>
      </c>
      <c r="Y22" s="22">
        <f t="shared" si="23"/>
        <v>0.3397031816</v>
      </c>
      <c r="Z22" s="22"/>
      <c r="AA22" s="3"/>
    </row>
    <row r="23" ht="12.0" customHeight="1">
      <c r="A23" s="31" t="s">
        <v>24</v>
      </c>
      <c r="B23" s="32">
        <f>B21/G21</f>
        <v>0</v>
      </c>
      <c r="C23" s="32">
        <f>C21/G21</f>
        <v>0.5244157937</v>
      </c>
      <c r="D23" s="32">
        <f>D21/G21</f>
        <v>0.3547139404</v>
      </c>
      <c r="E23" s="32">
        <f>E21/G21</f>
        <v>0.004834810637</v>
      </c>
      <c r="F23" s="32">
        <f>F21/G21</f>
        <v>0.1160354553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0.4460093897</v>
      </c>
      <c r="L23" s="32">
        <f>L21/P21</f>
        <v>0.03599374022</v>
      </c>
      <c r="M23" s="32">
        <f>M21/P21</f>
        <v>0.004694835681</v>
      </c>
      <c r="N23" s="32">
        <f>N21/P21</f>
        <v>0</v>
      </c>
      <c r="O23" s="32">
        <f>O21/P21</f>
        <v>0.5133020344</v>
      </c>
      <c r="P23" s="32">
        <f>P21/P21</f>
        <v>1</v>
      </c>
      <c r="Q23" s="30"/>
      <c r="R23" s="32"/>
      <c r="S23" s="32">
        <f>S21/Y21</f>
        <v>0</v>
      </c>
      <c r="T23" s="32">
        <f>T21/Y21</f>
        <v>0.5170952659</v>
      </c>
      <c r="U23" s="32">
        <f>U21/Y21</f>
        <v>0.324956166</v>
      </c>
      <c r="V23" s="32">
        <f>V21/Y21</f>
        <v>0.004821741672</v>
      </c>
      <c r="W23" s="32">
        <f>W21/Y21</f>
        <v>0</v>
      </c>
      <c r="X23" s="32">
        <f>X21/Y21</f>
        <v>0.1531268264</v>
      </c>
      <c r="Y23" s="32">
        <f>Y21/Y21</f>
        <v>1</v>
      </c>
      <c r="Z23" s="32"/>
      <c r="AA23" s="3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4"/>
      <c r="R24" s="9"/>
      <c r="S24" s="4"/>
      <c r="T24" s="3"/>
      <c r="U24" s="3"/>
      <c r="V24" s="3"/>
      <c r="W24" s="3"/>
      <c r="X24" s="3"/>
      <c r="Y24" s="3"/>
      <c r="Z24" s="3"/>
      <c r="AA24" s="3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  <c r="T25" s="3"/>
      <c r="U25" s="3"/>
      <c r="V25" s="3"/>
      <c r="W25" s="3"/>
      <c r="X25" s="3"/>
      <c r="Y25" s="3"/>
      <c r="Z25" s="3"/>
      <c r="AA25" s="3"/>
    </row>
    <row r="26" ht="12.0" customHeight="1">
      <c r="A26" s="2" t="s">
        <v>156</v>
      </c>
      <c r="B26" s="57"/>
      <c r="C26" s="57"/>
      <c r="D26" s="57"/>
      <c r="E26" s="57"/>
      <c r="F26" s="57"/>
      <c r="G26" s="57"/>
      <c r="H26" s="3"/>
      <c r="I26" s="3"/>
      <c r="J26" s="3"/>
      <c r="K26" s="57"/>
      <c r="L26" s="57"/>
      <c r="M26" s="57"/>
      <c r="N26" s="57"/>
      <c r="O26" s="57"/>
      <c r="P26" s="57"/>
      <c r="Q26" s="37"/>
      <c r="R26" s="37"/>
      <c r="S26" s="4"/>
      <c r="T26" s="3"/>
      <c r="U26" s="3"/>
      <c r="V26" s="3"/>
      <c r="W26" s="3"/>
      <c r="X26" s="3"/>
      <c r="Y26" s="3"/>
      <c r="Z26" s="3"/>
      <c r="AA26" s="3"/>
    </row>
    <row r="27" ht="12.0" customHeight="1">
      <c r="A27" s="2" t="s">
        <v>183</v>
      </c>
      <c r="B27" s="37"/>
      <c r="C27" s="37"/>
      <c r="D27" s="37"/>
      <c r="E27" s="37"/>
      <c r="F27" s="37"/>
      <c r="G27" s="37"/>
      <c r="H27" s="3"/>
      <c r="I27" s="3"/>
      <c r="J27" s="3"/>
      <c r="K27" s="37"/>
      <c r="L27" s="3"/>
      <c r="M27" s="3"/>
      <c r="N27" s="102"/>
      <c r="O27" s="37"/>
      <c r="P27" s="37"/>
      <c r="Q27" s="37"/>
      <c r="R27" s="37"/>
      <c r="S27" s="4"/>
      <c r="T27" s="89"/>
      <c r="U27" s="4"/>
      <c r="V27" s="3"/>
      <c r="W27" s="3"/>
      <c r="X27" s="3"/>
      <c r="Y27" s="3"/>
      <c r="Z27" s="3"/>
      <c r="AA27" s="3"/>
    </row>
    <row r="28" ht="12.0" customHeight="1">
      <c r="A28" s="6" t="s">
        <v>188</v>
      </c>
      <c r="B28" s="90"/>
      <c r="C28" s="91"/>
      <c r="D28" s="92"/>
      <c r="E28" s="92"/>
      <c r="F28" s="92"/>
      <c r="G28" s="92"/>
      <c r="H28" s="3"/>
      <c r="I28" s="3"/>
      <c r="J28" s="3"/>
      <c r="K28" s="92"/>
      <c r="L28" s="92"/>
      <c r="M28" s="3"/>
      <c r="N28" s="103"/>
      <c r="O28" s="92"/>
      <c r="P28" s="103"/>
      <c r="Q28" s="1"/>
      <c r="R28" s="1"/>
      <c r="S28" s="4"/>
      <c r="T28" s="89"/>
      <c r="U28" s="4"/>
      <c r="V28" s="3"/>
      <c r="W28" s="3"/>
      <c r="X28" s="3"/>
      <c r="Y28" s="3"/>
      <c r="Z28" s="3"/>
      <c r="AA28" s="3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04"/>
      <c r="Q29" s="1"/>
      <c r="R29" s="1"/>
      <c r="S29" s="4"/>
      <c r="T29" s="4"/>
      <c r="U29" s="3"/>
      <c r="V29" s="3"/>
      <c r="W29" s="3"/>
      <c r="X29" s="3"/>
      <c r="Y29" s="3"/>
      <c r="Z29" s="3"/>
      <c r="AA29" s="3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9"/>
      <c r="R30" s="7"/>
      <c r="S30" s="4"/>
      <c r="T30" s="40"/>
      <c r="U30" s="22"/>
      <c r="V30" s="3"/>
      <c r="W30" s="3"/>
      <c r="X30" s="3"/>
      <c r="Y30" s="3"/>
      <c r="Z30" s="3"/>
      <c r="AA30" s="3"/>
    </row>
    <row r="31" ht="12.0" customHeight="1">
      <c r="A31" s="9"/>
      <c r="B31" s="10" t="s">
        <v>144</v>
      </c>
      <c r="C31" s="11"/>
      <c r="D31" s="11"/>
      <c r="E31" s="11"/>
      <c r="F31" s="11"/>
      <c r="G31" s="11"/>
      <c r="H31" s="12"/>
      <c r="I31" s="9"/>
      <c r="J31" s="10" t="s">
        <v>145</v>
      </c>
      <c r="K31" s="11"/>
      <c r="L31" s="11"/>
      <c r="M31" s="11"/>
      <c r="N31" s="11"/>
      <c r="O31" s="11"/>
      <c r="P31" s="11"/>
      <c r="Q31" s="83"/>
      <c r="R31" s="9"/>
      <c r="S31" s="10" t="s">
        <v>146</v>
      </c>
      <c r="T31" s="11"/>
      <c r="U31" s="11"/>
      <c r="V31" s="11"/>
      <c r="W31" s="11"/>
      <c r="X31" s="11"/>
      <c r="Y31" s="11"/>
      <c r="Z31" s="14"/>
      <c r="AA31" s="3"/>
    </row>
    <row r="32" ht="24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  <c r="AA32" s="3"/>
    </row>
    <row r="33" ht="12.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  <c r="AA33" s="3"/>
    </row>
    <row r="34" ht="12.0" customHeight="1">
      <c r="A34" s="19" t="s">
        <v>62</v>
      </c>
      <c r="B34" s="9">
        <v>2443274.0</v>
      </c>
      <c r="C34" s="9">
        <v>3288.0</v>
      </c>
      <c r="D34" s="9">
        <v>5753.0</v>
      </c>
      <c r="E34" s="9">
        <v>191846.0</v>
      </c>
      <c r="F34" s="9">
        <v>566636.0</v>
      </c>
      <c r="G34" s="9">
        <f t="shared" ref="G34:G42" si="25">SUM(B34:F34)</f>
        <v>3210797</v>
      </c>
      <c r="H34" s="22">
        <f>G34/G44</f>
        <v>0.7118797652</v>
      </c>
      <c r="I34" s="42"/>
      <c r="J34" s="9">
        <v>601007.0</v>
      </c>
      <c r="K34" s="9">
        <v>16337.0</v>
      </c>
      <c r="L34" s="9">
        <v>23533.0</v>
      </c>
      <c r="M34" s="9">
        <v>277559.0</v>
      </c>
      <c r="N34" s="9">
        <v>3772.0</v>
      </c>
      <c r="O34" s="9">
        <v>1672300.0</v>
      </c>
      <c r="P34" s="9">
        <f t="shared" ref="P34:P42" si="26">SUM(J34:O34)</f>
        <v>2594508</v>
      </c>
      <c r="Q34" s="22">
        <f>P34/P44</f>
        <v>0.814671771</v>
      </c>
      <c r="R34" s="42"/>
      <c r="S34" s="9">
        <f t="shared" ref="S34:V34" si="24">B34+J34</f>
        <v>3044281</v>
      </c>
      <c r="T34" s="9">
        <f t="shared" si="24"/>
        <v>19625</v>
      </c>
      <c r="U34" s="9">
        <f t="shared" si="24"/>
        <v>29286</v>
      </c>
      <c r="V34" s="9">
        <f t="shared" si="24"/>
        <v>469405</v>
      </c>
      <c r="W34" s="9">
        <f t="shared" ref="W34:W42" si="28">N34</f>
        <v>3772</v>
      </c>
      <c r="X34" s="9">
        <f t="shared" ref="X34:X42" si="29">F34+O34</f>
        <v>2238936</v>
      </c>
      <c r="Y34" s="9">
        <f t="shared" ref="Y34:Y42" si="30">SUM(S34:X34)</f>
        <v>5805305</v>
      </c>
      <c r="Z34" s="22">
        <f>Y34/Y44</f>
        <v>0.7544220716</v>
      </c>
      <c r="AA34" s="3"/>
    </row>
    <row r="35" ht="12.0" customHeight="1">
      <c r="A35" s="19" t="s">
        <v>16</v>
      </c>
      <c r="B35" s="9">
        <v>0.0</v>
      </c>
      <c r="C35" s="9">
        <v>352860.0</v>
      </c>
      <c r="D35" s="9">
        <v>375890.0</v>
      </c>
      <c r="E35" s="9">
        <v>6927.0</v>
      </c>
      <c r="F35" s="9">
        <v>100471.0</v>
      </c>
      <c r="G35" s="9">
        <f t="shared" si="25"/>
        <v>836148</v>
      </c>
      <c r="H35" s="22">
        <f>G35/G44</f>
        <v>0.1853860091</v>
      </c>
      <c r="I35" s="42"/>
      <c r="J35" s="9">
        <v>0.0</v>
      </c>
      <c r="K35" s="9">
        <v>42436.0</v>
      </c>
      <c r="L35" s="9">
        <v>16593.0</v>
      </c>
      <c r="M35" s="9">
        <v>2626.0</v>
      </c>
      <c r="N35" s="9">
        <v>0.0</v>
      </c>
      <c r="O35" s="9">
        <v>129781.0</v>
      </c>
      <c r="P35" s="9">
        <f t="shared" si="26"/>
        <v>191436</v>
      </c>
      <c r="Q35" s="22">
        <f>P35/P44</f>
        <v>0.06011062797</v>
      </c>
      <c r="R35" s="42"/>
      <c r="S35" s="9">
        <f t="shared" ref="S35:V35" si="27">B35+J35</f>
        <v>0</v>
      </c>
      <c r="T35" s="9">
        <f t="shared" si="27"/>
        <v>395296</v>
      </c>
      <c r="U35" s="9">
        <f t="shared" si="27"/>
        <v>392483</v>
      </c>
      <c r="V35" s="9">
        <f t="shared" si="27"/>
        <v>9553</v>
      </c>
      <c r="W35" s="9">
        <f t="shared" si="28"/>
        <v>0</v>
      </c>
      <c r="X35" s="9">
        <f t="shared" si="29"/>
        <v>230252</v>
      </c>
      <c r="Y35" s="9">
        <f t="shared" si="30"/>
        <v>1027584</v>
      </c>
      <c r="Z35" s="22">
        <f>Y35/Y44</f>
        <v>0.1335385565</v>
      </c>
      <c r="AA35" s="3"/>
    </row>
    <row r="36" ht="12.0" customHeight="1">
      <c r="A36" s="19" t="s">
        <v>17</v>
      </c>
      <c r="B36" s="9">
        <v>0.0</v>
      </c>
      <c r="C36" s="9">
        <v>367307.0</v>
      </c>
      <c r="D36" s="9">
        <v>0.0</v>
      </c>
      <c r="E36" s="9">
        <v>0.0</v>
      </c>
      <c r="F36" s="9">
        <v>57796.0</v>
      </c>
      <c r="G36" s="9">
        <f t="shared" si="25"/>
        <v>425103</v>
      </c>
      <c r="H36" s="22">
        <f>G36/G44</f>
        <v>0.09425143471</v>
      </c>
      <c r="I36" s="42"/>
      <c r="J36" s="9">
        <v>0.0</v>
      </c>
      <c r="K36" s="9">
        <v>192735.0</v>
      </c>
      <c r="L36" s="9">
        <v>0.0</v>
      </c>
      <c r="M36" s="9">
        <v>0.0</v>
      </c>
      <c r="N36" s="9">
        <v>0.0</v>
      </c>
      <c r="O36" s="9">
        <v>116388.0</v>
      </c>
      <c r="P36" s="9">
        <f t="shared" si="26"/>
        <v>309123</v>
      </c>
      <c r="Q36" s="22">
        <f>P36/P44</f>
        <v>0.09706417628</v>
      </c>
      <c r="R36" s="42"/>
      <c r="S36" s="9">
        <f t="shared" ref="S36:V36" si="31">B36+J36</f>
        <v>0</v>
      </c>
      <c r="T36" s="9">
        <f t="shared" si="31"/>
        <v>560042</v>
      </c>
      <c r="U36" s="9">
        <f t="shared" si="31"/>
        <v>0</v>
      </c>
      <c r="V36" s="9">
        <f t="shared" si="31"/>
        <v>0</v>
      </c>
      <c r="W36" s="9">
        <f t="shared" si="28"/>
        <v>0</v>
      </c>
      <c r="X36" s="9">
        <f t="shared" si="29"/>
        <v>174184</v>
      </c>
      <c r="Y36" s="9">
        <f t="shared" si="30"/>
        <v>734226</v>
      </c>
      <c r="Z36" s="22">
        <f>Y36/Y44</f>
        <v>0.09541553802</v>
      </c>
      <c r="AA36" s="3"/>
    </row>
    <row r="37" ht="12.0" customHeight="1">
      <c r="A37" s="19" t="s">
        <v>18</v>
      </c>
      <c r="B37" s="9">
        <v>0.0</v>
      </c>
      <c r="C37" s="9">
        <v>421.0</v>
      </c>
      <c r="D37" s="9">
        <v>3851.0</v>
      </c>
      <c r="E37" s="9">
        <v>0.0</v>
      </c>
      <c r="F37" s="9">
        <v>451.0</v>
      </c>
      <c r="G37" s="9">
        <f t="shared" si="25"/>
        <v>4723</v>
      </c>
      <c r="H37" s="22">
        <f>G37/G44</f>
        <v>0.001047156868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f t="shared" si="26"/>
        <v>0</v>
      </c>
      <c r="Q37" s="22">
        <f>P37/P44</f>
        <v>0</v>
      </c>
      <c r="R37" s="42"/>
      <c r="S37" s="9">
        <f t="shared" ref="S37:V37" si="32">B37+J37</f>
        <v>0</v>
      </c>
      <c r="T37" s="9">
        <f t="shared" si="32"/>
        <v>421</v>
      </c>
      <c r="U37" s="9">
        <f t="shared" si="32"/>
        <v>3851</v>
      </c>
      <c r="V37" s="9">
        <f t="shared" si="32"/>
        <v>0</v>
      </c>
      <c r="W37" s="9">
        <f t="shared" si="28"/>
        <v>0</v>
      </c>
      <c r="X37" s="9">
        <f t="shared" si="29"/>
        <v>451</v>
      </c>
      <c r="Y37" s="9">
        <f t="shared" si="30"/>
        <v>4723</v>
      </c>
      <c r="Z37" s="22">
        <f>Y37/Y44</f>
        <v>0.0006137723072</v>
      </c>
      <c r="AA37" s="3"/>
    </row>
    <row r="38" ht="12.0" customHeight="1">
      <c r="A38" s="19" t="s">
        <v>155</v>
      </c>
      <c r="B38" s="9">
        <v>0.0</v>
      </c>
      <c r="C38" s="9">
        <v>7633.0</v>
      </c>
      <c r="D38" s="9">
        <v>6076.0</v>
      </c>
      <c r="E38" s="9">
        <v>0.0</v>
      </c>
      <c r="F38" s="9">
        <v>3152.0</v>
      </c>
      <c r="G38" s="9">
        <f t="shared" si="25"/>
        <v>16861</v>
      </c>
      <c r="H38" s="22">
        <f>G38/G44</f>
        <v>0.003738325631</v>
      </c>
      <c r="I38" s="42"/>
      <c r="J38" s="9">
        <v>0.0</v>
      </c>
      <c r="K38" s="9">
        <v>9657.0</v>
      </c>
      <c r="L38" s="9">
        <v>674.0</v>
      </c>
      <c r="M38" s="9">
        <v>0.0</v>
      </c>
      <c r="N38" s="9">
        <v>0.0</v>
      </c>
      <c r="O38" s="9">
        <v>63757.0</v>
      </c>
      <c r="P38" s="9">
        <f t="shared" si="26"/>
        <v>74088</v>
      </c>
      <c r="Q38" s="22">
        <f>P38/P44</f>
        <v>0.02326352517</v>
      </c>
      <c r="R38" s="42"/>
      <c r="S38" s="9">
        <f t="shared" ref="S38:V38" si="33">B38+J38</f>
        <v>0</v>
      </c>
      <c r="T38" s="9">
        <f t="shared" si="33"/>
        <v>17290</v>
      </c>
      <c r="U38" s="9">
        <f t="shared" si="33"/>
        <v>6750</v>
      </c>
      <c r="V38" s="9">
        <f t="shared" si="33"/>
        <v>0</v>
      </c>
      <c r="W38" s="9">
        <f t="shared" si="28"/>
        <v>0</v>
      </c>
      <c r="X38" s="9">
        <f t="shared" si="29"/>
        <v>66909</v>
      </c>
      <c r="Y38" s="9">
        <f t="shared" si="30"/>
        <v>90949</v>
      </c>
      <c r="Z38" s="22">
        <f>Y38/Y44</f>
        <v>0.01181917797</v>
      </c>
      <c r="AA38" s="3"/>
    </row>
    <row r="39" ht="12.0" customHeight="1">
      <c r="A39" s="19" t="s">
        <v>19</v>
      </c>
      <c r="B39" s="9">
        <v>0.0</v>
      </c>
      <c r="C39" s="9">
        <v>8238.0</v>
      </c>
      <c r="D39" s="9">
        <v>0.0</v>
      </c>
      <c r="E39" s="9">
        <v>0.0</v>
      </c>
      <c r="F39" s="9">
        <v>2604.0</v>
      </c>
      <c r="G39" s="9">
        <f t="shared" si="25"/>
        <v>10842</v>
      </c>
      <c r="H39" s="22">
        <f>G39/G44</f>
        <v>0.002403826967</v>
      </c>
      <c r="I39" s="42"/>
      <c r="J39" s="9">
        <v>0.0</v>
      </c>
      <c r="K39" s="9">
        <v>5169.0</v>
      </c>
      <c r="L39" s="9">
        <v>0.0</v>
      </c>
      <c r="M39" s="9">
        <v>0.0</v>
      </c>
      <c r="N39" s="9">
        <v>0.0</v>
      </c>
      <c r="O39" s="9">
        <v>3083.0</v>
      </c>
      <c r="P39" s="9">
        <f t="shared" si="26"/>
        <v>8252</v>
      </c>
      <c r="Q39" s="22">
        <f>P39/P44</f>
        <v>0.002591116102</v>
      </c>
      <c r="R39" s="42"/>
      <c r="S39" s="9">
        <f t="shared" ref="S39:V39" si="34">B39+J39</f>
        <v>0</v>
      </c>
      <c r="T39" s="9">
        <f t="shared" si="34"/>
        <v>13407</v>
      </c>
      <c r="U39" s="9">
        <f t="shared" si="34"/>
        <v>0</v>
      </c>
      <c r="V39" s="9">
        <f t="shared" si="34"/>
        <v>0</v>
      </c>
      <c r="W39" s="9">
        <f t="shared" si="28"/>
        <v>0</v>
      </c>
      <c r="X39" s="9">
        <f t="shared" si="29"/>
        <v>5687</v>
      </c>
      <c r="Y39" s="9">
        <f t="shared" si="30"/>
        <v>19094</v>
      </c>
      <c r="Z39" s="22">
        <f>Y39/Y44</f>
        <v>0.002481339918</v>
      </c>
      <c r="AA39" s="3"/>
    </row>
    <row r="40" ht="12.0" customHeight="1">
      <c r="A40" s="19" t="s">
        <v>64</v>
      </c>
      <c r="B40" s="9">
        <v>0.0</v>
      </c>
      <c r="C40" s="9">
        <v>2380.0</v>
      </c>
      <c r="D40" s="9">
        <v>0.0</v>
      </c>
      <c r="E40" s="9">
        <v>0.0</v>
      </c>
      <c r="F40" s="9">
        <v>896.0</v>
      </c>
      <c r="G40" s="9">
        <f t="shared" si="25"/>
        <v>3276</v>
      </c>
      <c r="H40" s="22">
        <f>G40/G44</f>
        <v>0.0007263362059</v>
      </c>
      <c r="I40" s="42"/>
      <c r="J40" s="9">
        <v>0.0</v>
      </c>
      <c r="K40" s="9">
        <v>2336.0</v>
      </c>
      <c r="L40" s="9">
        <v>0.0</v>
      </c>
      <c r="M40" s="9">
        <v>0.0</v>
      </c>
      <c r="N40" s="9">
        <v>0.0</v>
      </c>
      <c r="O40" s="9">
        <v>2264.0</v>
      </c>
      <c r="P40" s="9">
        <f t="shared" si="26"/>
        <v>4600</v>
      </c>
      <c r="Q40" s="22">
        <f>P40/P44</f>
        <v>0.001444393367</v>
      </c>
      <c r="R40" s="42"/>
      <c r="S40" s="9">
        <f t="shared" ref="S40:V40" si="35">B40+J40</f>
        <v>0</v>
      </c>
      <c r="T40" s="9">
        <f t="shared" si="35"/>
        <v>4716</v>
      </c>
      <c r="U40" s="9">
        <f t="shared" si="35"/>
        <v>0</v>
      </c>
      <c r="V40" s="9">
        <f t="shared" si="35"/>
        <v>0</v>
      </c>
      <c r="W40" s="9">
        <f t="shared" si="28"/>
        <v>0</v>
      </c>
      <c r="X40" s="9">
        <f t="shared" si="29"/>
        <v>3160</v>
      </c>
      <c r="Y40" s="9">
        <f t="shared" si="30"/>
        <v>7876</v>
      </c>
      <c r="Z40" s="22">
        <f>Y40/Y44</f>
        <v>0.001023516979</v>
      </c>
      <c r="AA40" s="3"/>
    </row>
    <row r="41" ht="12.0" customHeight="1">
      <c r="A41" s="19" t="s">
        <v>65</v>
      </c>
      <c r="B41" s="9">
        <v>0.0</v>
      </c>
      <c r="C41" s="9">
        <v>885.0</v>
      </c>
      <c r="D41" s="9">
        <v>0.0</v>
      </c>
      <c r="E41" s="9">
        <v>0.0</v>
      </c>
      <c r="F41" s="9">
        <v>618.0</v>
      </c>
      <c r="G41" s="9">
        <f t="shared" si="25"/>
        <v>1503</v>
      </c>
      <c r="H41" s="22">
        <f>G41/G44</f>
        <v>0.0003332366659</v>
      </c>
      <c r="I41" s="42"/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>
        <v>2224.0</v>
      </c>
      <c r="P41" s="9">
        <f t="shared" si="26"/>
        <v>2224</v>
      </c>
      <c r="Q41" s="22">
        <f>P41/P44</f>
        <v>0.0006983327933</v>
      </c>
      <c r="R41" s="42"/>
      <c r="S41" s="9">
        <f t="shared" ref="S41:V41" si="36">B41+J41</f>
        <v>0</v>
      </c>
      <c r="T41" s="9">
        <f t="shared" si="36"/>
        <v>885</v>
      </c>
      <c r="U41" s="9">
        <f t="shared" si="36"/>
        <v>0</v>
      </c>
      <c r="V41" s="9">
        <f t="shared" si="36"/>
        <v>0</v>
      </c>
      <c r="W41" s="9">
        <f t="shared" si="28"/>
        <v>0</v>
      </c>
      <c r="X41" s="9">
        <f t="shared" si="29"/>
        <v>2842</v>
      </c>
      <c r="Y41" s="9">
        <f t="shared" si="30"/>
        <v>3727</v>
      </c>
      <c r="Z41" s="22">
        <f>Y41/Y44</f>
        <v>0.0004843382149</v>
      </c>
      <c r="AA41" s="3"/>
    </row>
    <row r="42" ht="12.0" customHeight="1">
      <c r="A42" s="19" t="s">
        <v>66</v>
      </c>
      <c r="B42" s="9">
        <v>0.0</v>
      </c>
      <c r="C42" s="9">
        <v>405.0</v>
      </c>
      <c r="D42" s="9">
        <v>107.0</v>
      </c>
      <c r="E42" s="9">
        <v>0.0</v>
      </c>
      <c r="F42" s="9">
        <v>543.0</v>
      </c>
      <c r="G42" s="9">
        <f t="shared" si="25"/>
        <v>1055</v>
      </c>
      <c r="H42" s="22">
        <f>G42/G44</f>
        <v>0.0002339086377</v>
      </c>
      <c r="I42" s="42"/>
      <c r="J42" s="9">
        <v>0.0</v>
      </c>
      <c r="K42" s="9">
        <v>0.0</v>
      </c>
      <c r="L42" s="9">
        <v>0.0</v>
      </c>
      <c r="M42" s="9">
        <v>0.0</v>
      </c>
      <c r="N42" s="9">
        <v>0.0</v>
      </c>
      <c r="O42" s="9">
        <v>497.0</v>
      </c>
      <c r="P42" s="9">
        <f t="shared" si="26"/>
        <v>497</v>
      </c>
      <c r="Q42" s="22">
        <f>P42/P44</f>
        <v>0.0001560572834</v>
      </c>
      <c r="R42" s="42"/>
      <c r="S42" s="9">
        <f t="shared" ref="S42:V42" si="37">B42+J42</f>
        <v>0</v>
      </c>
      <c r="T42" s="9">
        <f t="shared" si="37"/>
        <v>405</v>
      </c>
      <c r="U42" s="9">
        <f t="shared" si="37"/>
        <v>107</v>
      </c>
      <c r="V42" s="9">
        <f t="shared" si="37"/>
        <v>0</v>
      </c>
      <c r="W42" s="9">
        <f t="shared" si="28"/>
        <v>0</v>
      </c>
      <c r="X42" s="9">
        <f t="shared" si="29"/>
        <v>1040</v>
      </c>
      <c r="Y42" s="9">
        <f t="shared" si="30"/>
        <v>1552</v>
      </c>
      <c r="Z42" s="22">
        <f>Y42/Y44</f>
        <v>0.0002016884651</v>
      </c>
      <c r="AA42" s="3"/>
    </row>
    <row r="43" ht="12.0" customHeight="1">
      <c r="A43" s="19"/>
      <c r="B43" s="9"/>
      <c r="C43" s="9"/>
      <c r="D43" s="9"/>
      <c r="E43" s="9"/>
      <c r="F43" s="9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  <c r="AA43" s="3"/>
    </row>
    <row r="44" ht="12.0" customHeight="1">
      <c r="A44" s="26" t="s">
        <v>11</v>
      </c>
      <c r="B44" s="27">
        <f t="shared" ref="B44:G44" si="38">SUM(B34:B42)</f>
        <v>2443274</v>
      </c>
      <c r="C44" s="27">
        <f t="shared" si="38"/>
        <v>743417</v>
      </c>
      <c r="D44" s="27">
        <f t="shared" si="38"/>
        <v>391677</v>
      </c>
      <c r="E44" s="27">
        <f t="shared" si="38"/>
        <v>198773</v>
      </c>
      <c r="F44" s="27">
        <f t="shared" si="38"/>
        <v>733167</v>
      </c>
      <c r="G44" s="27">
        <f t="shared" si="38"/>
        <v>4510308</v>
      </c>
      <c r="H44" s="28">
        <f>G44/G44</f>
        <v>1</v>
      </c>
      <c r="I44" s="27"/>
      <c r="J44" s="27">
        <f t="shared" ref="J44:P44" si="39">SUM(J34:J42)</f>
        <v>601007</v>
      </c>
      <c r="K44" s="27">
        <f t="shared" si="39"/>
        <v>268670</v>
      </c>
      <c r="L44" s="27">
        <f t="shared" si="39"/>
        <v>40800</v>
      </c>
      <c r="M44" s="27">
        <f t="shared" si="39"/>
        <v>280185</v>
      </c>
      <c r="N44" s="27">
        <f t="shared" si="39"/>
        <v>3772</v>
      </c>
      <c r="O44" s="27">
        <f t="shared" si="39"/>
        <v>1990294</v>
      </c>
      <c r="P44" s="27">
        <f t="shared" si="39"/>
        <v>3184728</v>
      </c>
      <c r="Q44" s="28">
        <f>P44/P44</f>
        <v>1</v>
      </c>
      <c r="R44" s="27"/>
      <c r="S44" s="27">
        <f t="shared" ref="S44:V44" si="40">B44+J44</f>
        <v>3044281</v>
      </c>
      <c r="T44" s="27">
        <f t="shared" si="40"/>
        <v>1012087</v>
      </c>
      <c r="U44" s="27">
        <f t="shared" si="40"/>
        <v>432477</v>
      </c>
      <c r="V44" s="27">
        <f t="shared" si="40"/>
        <v>478958</v>
      </c>
      <c r="W44" s="27">
        <f>N44</f>
        <v>3772</v>
      </c>
      <c r="X44" s="27">
        <f>F44+O44</f>
        <v>2723461</v>
      </c>
      <c r="Y44" s="27">
        <f>SUM(S44:X44)</f>
        <v>7695036</v>
      </c>
      <c r="Z44" s="28">
        <f>Y44/Y44</f>
        <v>1</v>
      </c>
      <c r="AA44" s="3"/>
    </row>
    <row r="45" ht="12.0" customHeight="1">
      <c r="A45" s="26" t="s">
        <v>12</v>
      </c>
      <c r="B45" s="28">
        <f>B44/G44</f>
        <v>0.5417089033</v>
      </c>
      <c r="C45" s="28">
        <f>C44/G44</f>
        <v>0.1648262159</v>
      </c>
      <c r="D45" s="28">
        <f>D44/G44</f>
        <v>0.0868404109</v>
      </c>
      <c r="E45" s="28">
        <f>E44/G44</f>
        <v>0.04407082621</v>
      </c>
      <c r="F45" s="28">
        <f>F44/G44</f>
        <v>0.1625536438</v>
      </c>
      <c r="G45" s="28">
        <f>G44/G44</f>
        <v>1</v>
      </c>
      <c r="H45" s="28"/>
      <c r="I45" s="28"/>
      <c r="J45" s="28">
        <f>J44/P44</f>
        <v>0.1887153314</v>
      </c>
      <c r="K45" s="28">
        <f>K44/P44</f>
        <v>0.08436199261</v>
      </c>
      <c r="L45" s="28">
        <f>L44/P44</f>
        <v>0.01281114117</v>
      </c>
      <c r="M45" s="28">
        <f>M44/P44</f>
        <v>0.08797768601</v>
      </c>
      <c r="N45" s="28">
        <f>N44/P44</f>
        <v>0.001184402561</v>
      </c>
      <c r="O45" s="28">
        <f>O44/P44</f>
        <v>0.6249494462</v>
      </c>
      <c r="P45" s="28">
        <f>P44/P44</f>
        <v>1</v>
      </c>
      <c r="Q45" s="28"/>
      <c r="R45" s="28"/>
      <c r="S45" s="28">
        <f>S44/Y44</f>
        <v>0.3956162128</v>
      </c>
      <c r="T45" s="28">
        <f>T44/Y44</f>
        <v>0.1315246608</v>
      </c>
      <c r="U45" s="28">
        <f>U44/Y44</f>
        <v>0.05620207625</v>
      </c>
      <c r="V45" s="28">
        <f>V44/Y44</f>
        <v>0.06224246384</v>
      </c>
      <c r="W45" s="28">
        <f>W44/Y44</f>
        <v>0.0004901861408</v>
      </c>
      <c r="X45" s="28">
        <f>X44/Y44</f>
        <v>0.3539244001</v>
      </c>
      <c r="Y45" s="28">
        <f>Y44/Y44</f>
        <v>1</v>
      </c>
      <c r="Z45" s="28"/>
      <c r="AA45" s="3"/>
    </row>
    <row r="46" ht="12.0" customHeight="1">
      <c r="A46" s="29" t="s">
        <v>21</v>
      </c>
      <c r="B46" s="9">
        <f t="shared" ref="B46:G46" si="41">SUM(B35:B42)</f>
        <v>0</v>
      </c>
      <c r="C46" s="9">
        <f t="shared" si="41"/>
        <v>740129</v>
      </c>
      <c r="D46" s="9">
        <f t="shared" si="41"/>
        <v>385924</v>
      </c>
      <c r="E46" s="9">
        <f t="shared" si="41"/>
        <v>6927</v>
      </c>
      <c r="F46" s="9">
        <f t="shared" si="41"/>
        <v>166531</v>
      </c>
      <c r="G46" s="9">
        <f t="shared" si="41"/>
        <v>1299511</v>
      </c>
      <c r="H46" s="9"/>
      <c r="I46" s="9"/>
      <c r="J46" s="9">
        <f t="shared" ref="J46:P46" si="42">SUM(J35:J42)</f>
        <v>0</v>
      </c>
      <c r="K46" s="9">
        <f t="shared" si="42"/>
        <v>252333</v>
      </c>
      <c r="L46" s="9">
        <f t="shared" si="42"/>
        <v>17267</v>
      </c>
      <c r="M46" s="9">
        <f t="shared" si="42"/>
        <v>2626</v>
      </c>
      <c r="N46" s="9">
        <f t="shared" si="42"/>
        <v>0</v>
      </c>
      <c r="O46" s="9">
        <f t="shared" si="42"/>
        <v>317994</v>
      </c>
      <c r="P46" s="9">
        <f t="shared" si="42"/>
        <v>590220</v>
      </c>
      <c r="Q46" s="9"/>
      <c r="R46" s="9"/>
      <c r="S46" s="9">
        <f t="shared" ref="S46:Y46" si="43">SUM(S35:S42)</f>
        <v>0</v>
      </c>
      <c r="T46" s="9">
        <f t="shared" si="43"/>
        <v>992462</v>
      </c>
      <c r="U46" s="9">
        <f t="shared" si="43"/>
        <v>403191</v>
      </c>
      <c r="V46" s="9">
        <f t="shared" si="43"/>
        <v>9553</v>
      </c>
      <c r="W46" s="9">
        <f t="shared" si="43"/>
        <v>0</v>
      </c>
      <c r="X46" s="9">
        <f t="shared" si="43"/>
        <v>484525</v>
      </c>
      <c r="Y46" s="9">
        <f t="shared" si="43"/>
        <v>1889731</v>
      </c>
      <c r="Z46" s="9"/>
      <c r="AA46" s="3"/>
    </row>
    <row r="47" ht="12.0" customHeight="1">
      <c r="A47" s="29" t="s">
        <v>22</v>
      </c>
      <c r="B47" s="22">
        <f t="shared" ref="B47:G47" si="44">B46/B44</f>
        <v>0</v>
      </c>
      <c r="C47" s="22">
        <f t="shared" si="44"/>
        <v>0.9955771794</v>
      </c>
      <c r="D47" s="22">
        <f t="shared" si="44"/>
        <v>0.9853118769</v>
      </c>
      <c r="E47" s="22">
        <f t="shared" si="44"/>
        <v>0.03484879737</v>
      </c>
      <c r="F47" s="22">
        <f t="shared" si="44"/>
        <v>0.2271392466</v>
      </c>
      <c r="G47" s="22">
        <f t="shared" si="44"/>
        <v>0.2881202348</v>
      </c>
      <c r="H47" s="22"/>
      <c r="I47" s="22"/>
      <c r="J47" s="22">
        <f t="shared" ref="J47:P47" si="45">J46/J44</f>
        <v>0</v>
      </c>
      <c r="K47" s="22">
        <f t="shared" si="45"/>
        <v>0.9391930621</v>
      </c>
      <c r="L47" s="22">
        <f t="shared" si="45"/>
        <v>0.4232107843</v>
      </c>
      <c r="M47" s="22">
        <f t="shared" si="45"/>
        <v>0.009372378964</v>
      </c>
      <c r="N47" s="22">
        <f t="shared" si="45"/>
        <v>0</v>
      </c>
      <c r="O47" s="22">
        <f t="shared" si="45"/>
        <v>0.1597723753</v>
      </c>
      <c r="P47" s="22">
        <f t="shared" si="45"/>
        <v>0.185328229</v>
      </c>
      <c r="Q47" s="22"/>
      <c r="R47" s="22"/>
      <c r="S47" s="22">
        <f t="shared" ref="S47:Y47" si="46">S46/S44</f>
        <v>0</v>
      </c>
      <c r="T47" s="22">
        <f t="shared" si="46"/>
        <v>0.9806093745</v>
      </c>
      <c r="U47" s="22">
        <f t="shared" si="46"/>
        <v>0.9322831041</v>
      </c>
      <c r="V47" s="22">
        <f t="shared" si="46"/>
        <v>0.01994538143</v>
      </c>
      <c r="W47" s="22">
        <f t="shared" si="46"/>
        <v>0</v>
      </c>
      <c r="X47" s="22">
        <f t="shared" si="46"/>
        <v>0.1779078166</v>
      </c>
      <c r="Y47" s="22">
        <f t="shared" si="46"/>
        <v>0.2455779284</v>
      </c>
      <c r="Z47" s="22"/>
      <c r="AA47" s="3"/>
    </row>
    <row r="48" ht="12.0" customHeight="1">
      <c r="A48" s="31" t="s">
        <v>24</v>
      </c>
      <c r="B48" s="32">
        <f>B46/G46</f>
        <v>0</v>
      </c>
      <c r="C48" s="32">
        <f>C46/G46</f>
        <v>0.5695442363</v>
      </c>
      <c r="D48" s="32">
        <f>D46/G46</f>
        <v>0.2969763242</v>
      </c>
      <c r="E48" s="32">
        <f>E46/G46</f>
        <v>0.005330466614</v>
      </c>
      <c r="F48" s="32">
        <f>F46/G46</f>
        <v>0.128148973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0.4275236353</v>
      </c>
      <c r="L48" s="32">
        <f>L46/P46</f>
        <v>0.02925519298</v>
      </c>
      <c r="M48" s="32">
        <f>M46/P46</f>
        <v>0.004449188438</v>
      </c>
      <c r="N48" s="32">
        <f>N46/P46</f>
        <v>0</v>
      </c>
      <c r="O48" s="32">
        <f>O46/P46</f>
        <v>0.5387719833</v>
      </c>
      <c r="P48" s="32">
        <f>P46/P46</f>
        <v>1</v>
      </c>
      <c r="Q48" s="30"/>
      <c r="R48" s="32"/>
      <c r="S48" s="32">
        <f>S46/Y46</f>
        <v>0</v>
      </c>
      <c r="T48" s="32">
        <f>T46/Y46</f>
        <v>0.5251869181</v>
      </c>
      <c r="U48" s="32">
        <f>U46/Y46</f>
        <v>0.2133589384</v>
      </c>
      <c r="V48" s="32">
        <f>V46/Y46</f>
        <v>0.005055216854</v>
      </c>
      <c r="W48" s="32">
        <f>W46/Y46</f>
        <v>0</v>
      </c>
      <c r="X48" s="32">
        <f>X46/Y46</f>
        <v>0.2563989266</v>
      </c>
      <c r="Y48" s="32">
        <f>Y46/Y46</f>
        <v>1</v>
      </c>
      <c r="Z48" s="32"/>
      <c r="AA48" s="3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4"/>
      <c r="R49" s="9"/>
      <c r="S49" s="4"/>
      <c r="T49" s="3"/>
      <c r="U49" s="3"/>
      <c r="V49" s="3"/>
      <c r="W49" s="3"/>
      <c r="X49" s="3"/>
      <c r="Y49" s="3"/>
      <c r="Z49" s="3"/>
      <c r="AA49" s="3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  <c r="T50" s="3"/>
      <c r="U50" s="3"/>
      <c r="V50" s="3"/>
      <c r="W50" s="3"/>
      <c r="X50" s="3"/>
      <c r="Y50" s="3"/>
      <c r="Z50" s="3"/>
      <c r="AA50" s="3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  <c r="T51" s="3"/>
      <c r="U51" s="3"/>
      <c r="V51" s="3"/>
      <c r="W51" s="3"/>
      <c r="X51" s="3"/>
      <c r="Y51" s="3"/>
      <c r="Z51" s="3"/>
      <c r="AA51" s="3"/>
    </row>
    <row r="52" ht="12.0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  <c r="Z52" s="3"/>
      <c r="AA52" s="3"/>
    </row>
    <row r="53" ht="24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7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  <c r="Z53" s="3"/>
      <c r="AA53" s="3"/>
    </row>
    <row r="54" ht="12.0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  <c r="Z54" s="3"/>
      <c r="AA54" s="3"/>
    </row>
    <row r="55" ht="12.0" customHeight="1">
      <c r="A55" s="19" t="s">
        <v>62</v>
      </c>
      <c r="B55" s="9">
        <f t="shared" ref="B55:G55" si="47">B34/B9</f>
        <v>300.7476613</v>
      </c>
      <c r="C55" s="9">
        <f t="shared" si="47"/>
        <v>205.5</v>
      </c>
      <c r="D55" s="9">
        <f t="shared" si="47"/>
        <v>179.78125</v>
      </c>
      <c r="E55" s="9">
        <f t="shared" si="47"/>
        <v>286.7653214</v>
      </c>
      <c r="F55" s="9">
        <f t="shared" si="47"/>
        <v>329.4395349</v>
      </c>
      <c r="G55" s="9">
        <f t="shared" si="47"/>
        <v>304.0239561</v>
      </c>
      <c r="H55" s="9"/>
      <c r="I55" s="9"/>
      <c r="J55" s="9">
        <f t="shared" ref="J55:P55" si="48">J34/J9</f>
        <v>914.7747336</v>
      </c>
      <c r="K55" s="9">
        <f t="shared" si="48"/>
        <v>1021.0625</v>
      </c>
      <c r="L55" s="9">
        <f t="shared" si="48"/>
        <v>1176.65</v>
      </c>
      <c r="M55" s="9">
        <f t="shared" si="48"/>
        <v>928.2909699</v>
      </c>
      <c r="N55" s="9">
        <f t="shared" si="48"/>
        <v>1257.333333</v>
      </c>
      <c r="O55" s="9">
        <f t="shared" si="48"/>
        <v>957.2409845</v>
      </c>
      <c r="P55" s="9">
        <f t="shared" si="48"/>
        <v>946.2100656</v>
      </c>
      <c r="Q55" s="9"/>
      <c r="R55" s="9"/>
      <c r="S55" s="9">
        <f t="shared" ref="S55:Y55" si="49">S34/S9</f>
        <v>346.689557</v>
      </c>
      <c r="T55" s="9">
        <f t="shared" si="49"/>
        <v>613.28125</v>
      </c>
      <c r="U55" s="9">
        <f t="shared" si="49"/>
        <v>563.1923077</v>
      </c>
      <c r="V55" s="9">
        <f t="shared" si="49"/>
        <v>484.9225207</v>
      </c>
      <c r="W55" s="9">
        <f t="shared" si="49"/>
        <v>1257.333333</v>
      </c>
      <c r="X55" s="9">
        <f t="shared" si="49"/>
        <v>645.7848284</v>
      </c>
      <c r="Y55" s="9">
        <f t="shared" si="49"/>
        <v>436.3906638</v>
      </c>
      <c r="Z55" s="3"/>
      <c r="AA55" s="3"/>
    </row>
    <row r="56" ht="12.0" customHeight="1">
      <c r="A56" s="19" t="s">
        <v>16</v>
      </c>
      <c r="B56" s="9"/>
      <c r="C56" s="9">
        <f t="shared" ref="C56:G56" si="50">C35/C10</f>
        <v>199.3559322</v>
      </c>
      <c r="D56" s="9">
        <f t="shared" si="50"/>
        <v>174.9953445</v>
      </c>
      <c r="E56" s="9">
        <f t="shared" si="50"/>
        <v>230.9</v>
      </c>
      <c r="F56" s="9">
        <f t="shared" si="50"/>
        <v>226.286036</v>
      </c>
      <c r="G56" s="9">
        <f t="shared" si="50"/>
        <v>190.3797814</v>
      </c>
      <c r="H56" s="9"/>
      <c r="I56" s="9"/>
      <c r="J56" s="9"/>
      <c r="K56" s="9">
        <f t="shared" ref="K56:M56" si="51">K35/K10</f>
        <v>785.8518519</v>
      </c>
      <c r="L56" s="9">
        <f t="shared" si="51"/>
        <v>754.2272727</v>
      </c>
      <c r="M56" s="9">
        <f t="shared" si="51"/>
        <v>875.3333333</v>
      </c>
      <c r="N56" s="9"/>
      <c r="O56" s="9">
        <f t="shared" ref="O56:P56" si="52">O35/O10</f>
        <v>990.6946565</v>
      </c>
      <c r="P56" s="9">
        <f t="shared" si="52"/>
        <v>911.6</v>
      </c>
      <c r="Q56" s="9"/>
      <c r="R56" s="9"/>
      <c r="S56" s="9"/>
      <c r="T56" s="9">
        <f t="shared" ref="T56:V56" si="53">T35/T10</f>
        <v>216.7192982</v>
      </c>
      <c r="U56" s="9">
        <f t="shared" si="53"/>
        <v>180.8677419</v>
      </c>
      <c r="V56" s="9">
        <f t="shared" si="53"/>
        <v>289.4848485</v>
      </c>
      <c r="W56" s="9"/>
      <c r="X56" s="9">
        <f t="shared" ref="X56:Y56" si="54">X35/X10</f>
        <v>400.4382609</v>
      </c>
      <c r="Y56" s="9">
        <f t="shared" si="54"/>
        <v>223.2907432</v>
      </c>
      <c r="Z56" s="3"/>
      <c r="AA56" s="3"/>
    </row>
    <row r="57" ht="12.0" customHeight="1">
      <c r="A57" s="19" t="s">
        <v>17</v>
      </c>
      <c r="B57" s="9"/>
      <c r="C57" s="9">
        <f t="shared" ref="C57:C63" si="58">C36/C11</f>
        <v>259.3975989</v>
      </c>
      <c r="D57" s="9"/>
      <c r="E57" s="9"/>
      <c r="F57" s="9">
        <f t="shared" ref="F57:G57" si="55">F36/F11</f>
        <v>241.8242678</v>
      </c>
      <c r="G57" s="9">
        <f t="shared" si="55"/>
        <v>256.8598187</v>
      </c>
      <c r="H57" s="9"/>
      <c r="I57" s="9"/>
      <c r="J57" s="9"/>
      <c r="K57" s="9">
        <f>K36/K11</f>
        <v>922.1770335</v>
      </c>
      <c r="L57" s="9"/>
      <c r="M57" s="9"/>
      <c r="N57" s="9"/>
      <c r="O57" s="9">
        <f t="shared" ref="O57:P57" si="56">O36/O11</f>
        <v>1029.982301</v>
      </c>
      <c r="P57" s="9">
        <f t="shared" si="56"/>
        <v>960.0093168</v>
      </c>
      <c r="Q57" s="9"/>
      <c r="R57" s="9"/>
      <c r="S57" s="9"/>
      <c r="T57" s="9">
        <f t="shared" ref="T57:T63" si="60">T36/T11</f>
        <v>344.6412308</v>
      </c>
      <c r="U57" s="9"/>
      <c r="V57" s="9"/>
      <c r="W57" s="9"/>
      <c r="X57" s="9">
        <f t="shared" ref="X57:Y57" si="57">X36/X11</f>
        <v>494.8409091</v>
      </c>
      <c r="Y57" s="9">
        <f t="shared" si="57"/>
        <v>371.383915</v>
      </c>
      <c r="Z57" s="3"/>
      <c r="AA57" s="3"/>
    </row>
    <row r="58" ht="12.0" customHeight="1">
      <c r="A58" s="19" t="s">
        <v>18</v>
      </c>
      <c r="B58" s="9"/>
      <c r="C58" s="9">
        <f t="shared" si="58"/>
        <v>210.5</v>
      </c>
      <c r="D58" s="9">
        <f t="shared" ref="D58:D59" si="62">D37/D12</f>
        <v>175.0454545</v>
      </c>
      <c r="E58" s="9"/>
      <c r="F58" s="9">
        <f t="shared" ref="F58:G58" si="59">F37/F12</f>
        <v>225.5</v>
      </c>
      <c r="G58" s="9">
        <f t="shared" si="59"/>
        <v>181.6538462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60"/>
        <v>210.5</v>
      </c>
      <c r="U58" s="9">
        <f t="shared" ref="U58:U59" si="66">U37/U12</f>
        <v>175.0454545</v>
      </c>
      <c r="V58" s="9"/>
      <c r="W58" s="9"/>
      <c r="X58" s="9">
        <f t="shared" ref="X58:Y58" si="61">X37/X12</f>
        <v>225.5</v>
      </c>
      <c r="Y58" s="9">
        <f t="shared" si="61"/>
        <v>181.6538462</v>
      </c>
      <c r="Z58" s="3"/>
      <c r="AA58" s="3"/>
    </row>
    <row r="59" ht="12.0" customHeight="1">
      <c r="A59" s="19" t="s">
        <v>155</v>
      </c>
      <c r="B59" s="9"/>
      <c r="C59" s="9">
        <f t="shared" si="58"/>
        <v>246.2258065</v>
      </c>
      <c r="D59" s="9">
        <f t="shared" si="62"/>
        <v>202.5333333</v>
      </c>
      <c r="E59" s="9"/>
      <c r="F59" s="9">
        <f t="shared" ref="F59:G59" si="63">F38/F13</f>
        <v>197</v>
      </c>
      <c r="G59" s="9">
        <f t="shared" si="63"/>
        <v>218.974026</v>
      </c>
      <c r="H59" s="9"/>
      <c r="I59" s="9"/>
      <c r="J59" s="9"/>
      <c r="K59" s="9">
        <f t="shared" ref="K59:L59" si="64">K38/K13</f>
        <v>965.7</v>
      </c>
      <c r="L59" s="9">
        <f t="shared" si="64"/>
        <v>674</v>
      </c>
      <c r="M59" s="9"/>
      <c r="N59" s="9"/>
      <c r="O59" s="9">
        <f t="shared" ref="O59:P59" si="65">O38/O13</f>
        <v>951.5970149</v>
      </c>
      <c r="P59" s="9">
        <f t="shared" si="65"/>
        <v>949.8461538</v>
      </c>
      <c r="Q59" s="9"/>
      <c r="R59" s="9"/>
      <c r="S59" s="9"/>
      <c r="T59" s="9">
        <f t="shared" si="60"/>
        <v>421.7073171</v>
      </c>
      <c r="U59" s="9">
        <f t="shared" si="66"/>
        <v>217.7419355</v>
      </c>
      <c r="V59" s="9"/>
      <c r="W59" s="9"/>
      <c r="X59" s="9">
        <f t="shared" ref="X59:Y59" si="67">X38/X13</f>
        <v>806.1325301</v>
      </c>
      <c r="Y59" s="9">
        <f t="shared" si="67"/>
        <v>586.7677419</v>
      </c>
      <c r="Z59" s="3"/>
      <c r="AA59" s="3"/>
    </row>
    <row r="60" ht="12.0" customHeight="1">
      <c r="A60" s="19" t="s">
        <v>19</v>
      </c>
      <c r="B60" s="9"/>
      <c r="C60" s="9">
        <f t="shared" si="58"/>
        <v>316.8461538</v>
      </c>
      <c r="D60" s="9"/>
      <c r="E60" s="9"/>
      <c r="F60" s="9">
        <f t="shared" ref="F60:G60" si="68">F39/F14</f>
        <v>260.4</v>
      </c>
      <c r="G60" s="9">
        <f t="shared" si="68"/>
        <v>301.1666667</v>
      </c>
      <c r="H60" s="9"/>
      <c r="I60" s="9"/>
      <c r="J60" s="9"/>
      <c r="K60" s="9">
        <f t="shared" ref="K60:K61" si="72">K39/K14</f>
        <v>738.4285714</v>
      </c>
      <c r="L60" s="9"/>
      <c r="M60" s="9"/>
      <c r="N60" s="9"/>
      <c r="O60" s="9">
        <f t="shared" ref="O60:P60" si="69">O39/O14</f>
        <v>616.6</v>
      </c>
      <c r="P60" s="9">
        <f t="shared" si="69"/>
        <v>687.6666667</v>
      </c>
      <c r="Q60" s="9"/>
      <c r="R60" s="9"/>
      <c r="S60" s="9"/>
      <c r="T60" s="9">
        <f t="shared" si="60"/>
        <v>406.2727273</v>
      </c>
      <c r="U60" s="9"/>
      <c r="V60" s="9"/>
      <c r="W60" s="9"/>
      <c r="X60" s="9">
        <f t="shared" ref="X60:Y60" si="70">X39/X14</f>
        <v>379.1333333</v>
      </c>
      <c r="Y60" s="9">
        <f t="shared" si="70"/>
        <v>397.7916667</v>
      </c>
      <c r="Z60" s="3"/>
      <c r="AA60" s="3"/>
    </row>
    <row r="61" ht="12.0" customHeight="1">
      <c r="A61" s="19" t="s">
        <v>64</v>
      </c>
      <c r="B61" s="9"/>
      <c r="C61" s="9">
        <f t="shared" si="58"/>
        <v>396.6666667</v>
      </c>
      <c r="D61" s="9"/>
      <c r="E61" s="9"/>
      <c r="F61" s="9">
        <f t="shared" ref="F61:G61" si="71">F40/F15</f>
        <v>224</v>
      </c>
      <c r="G61" s="9">
        <f t="shared" si="71"/>
        <v>327.6</v>
      </c>
      <c r="H61" s="9"/>
      <c r="I61" s="9"/>
      <c r="J61" s="9"/>
      <c r="K61" s="9">
        <f t="shared" si="72"/>
        <v>467.2</v>
      </c>
      <c r="L61" s="9"/>
      <c r="M61" s="9"/>
      <c r="N61" s="9"/>
      <c r="O61" s="9">
        <f t="shared" ref="O61:P61" si="73">O40/O15</f>
        <v>377.3333333</v>
      </c>
      <c r="P61" s="9">
        <f t="shared" si="73"/>
        <v>418.1818182</v>
      </c>
      <c r="Q61" s="9"/>
      <c r="R61" s="9"/>
      <c r="S61" s="9"/>
      <c r="T61" s="9">
        <f t="shared" si="60"/>
        <v>428.7272727</v>
      </c>
      <c r="U61" s="9"/>
      <c r="V61" s="9"/>
      <c r="W61" s="9"/>
      <c r="X61" s="9">
        <f t="shared" ref="X61:Y61" si="74">X40/X15</f>
        <v>316</v>
      </c>
      <c r="Y61" s="9">
        <f t="shared" si="74"/>
        <v>375.047619</v>
      </c>
      <c r="Z61" s="3"/>
      <c r="AA61" s="3"/>
    </row>
    <row r="62" ht="12.0" customHeight="1">
      <c r="A62" s="19" t="s">
        <v>65</v>
      </c>
      <c r="B62" s="9"/>
      <c r="C62" s="9">
        <f t="shared" si="58"/>
        <v>442.5</v>
      </c>
      <c r="D62" s="9"/>
      <c r="E62" s="9"/>
      <c r="F62" s="9">
        <f t="shared" ref="F62:G62" si="75">F41/F16</f>
        <v>206</v>
      </c>
      <c r="G62" s="9">
        <f t="shared" si="75"/>
        <v>300.6</v>
      </c>
      <c r="H62" s="9"/>
      <c r="I62" s="9"/>
      <c r="J62" s="9"/>
      <c r="K62" s="9"/>
      <c r="L62" s="9"/>
      <c r="M62" s="9"/>
      <c r="N62" s="9"/>
      <c r="O62" s="9">
        <f t="shared" ref="O62:P62" si="76">O41/O16</f>
        <v>444.8</v>
      </c>
      <c r="P62" s="9">
        <f t="shared" si="76"/>
        <v>444.8</v>
      </c>
      <c r="Q62" s="9"/>
      <c r="R62" s="9"/>
      <c r="S62" s="9"/>
      <c r="T62" s="9">
        <f t="shared" si="60"/>
        <v>442.5</v>
      </c>
      <c r="U62" s="9"/>
      <c r="V62" s="9"/>
      <c r="W62" s="9"/>
      <c r="X62" s="9">
        <f t="shared" ref="X62:Y62" si="77">X41/X16</f>
        <v>355.25</v>
      </c>
      <c r="Y62" s="9">
        <f t="shared" si="77"/>
        <v>372.7</v>
      </c>
      <c r="Z62" s="3"/>
      <c r="AA62" s="3"/>
    </row>
    <row r="63" ht="12.0" customHeight="1">
      <c r="A63" s="19" t="s">
        <v>66</v>
      </c>
      <c r="B63" s="9"/>
      <c r="C63" s="9">
        <f t="shared" si="58"/>
        <v>405</v>
      </c>
      <c r="D63" s="9">
        <f>D42/D17</f>
        <v>107</v>
      </c>
      <c r="E63" s="9"/>
      <c r="F63" s="9">
        <f t="shared" ref="F63:G63" si="78">F42/F17</f>
        <v>271.5</v>
      </c>
      <c r="G63" s="9">
        <f t="shared" si="78"/>
        <v>263.75</v>
      </c>
      <c r="H63" s="9"/>
      <c r="I63" s="9"/>
      <c r="J63" s="9"/>
      <c r="K63" s="9"/>
      <c r="L63" s="9"/>
      <c r="M63" s="9"/>
      <c r="N63" s="9"/>
      <c r="O63" s="9">
        <f t="shared" ref="O63:P63" si="79">O42/O17</f>
        <v>497</v>
      </c>
      <c r="P63" s="9">
        <f t="shared" si="79"/>
        <v>497</v>
      </c>
      <c r="Q63" s="9"/>
      <c r="R63" s="9"/>
      <c r="S63" s="9"/>
      <c r="T63" s="9">
        <f t="shared" si="60"/>
        <v>405</v>
      </c>
      <c r="U63" s="9">
        <f>U42/U17</f>
        <v>107</v>
      </c>
      <c r="V63" s="9"/>
      <c r="W63" s="9"/>
      <c r="X63" s="9">
        <f t="shared" ref="X63:Y63" si="80">X42/X17</f>
        <v>346.6666667</v>
      </c>
      <c r="Y63" s="9">
        <f t="shared" si="80"/>
        <v>310.4</v>
      </c>
      <c r="Z63" s="3"/>
      <c r="AA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3"/>
      <c r="AA64" s="3"/>
    </row>
    <row r="65" ht="12.0" customHeight="1">
      <c r="A65" s="26" t="s">
        <v>11</v>
      </c>
      <c r="B65" s="27">
        <f t="shared" ref="B65:G65" si="81">B44/B19</f>
        <v>300.7476613</v>
      </c>
      <c r="C65" s="27">
        <f t="shared" si="81"/>
        <v>227.3446483</v>
      </c>
      <c r="D65" s="27">
        <f t="shared" si="81"/>
        <v>175.4039409</v>
      </c>
      <c r="E65" s="27">
        <f t="shared" si="81"/>
        <v>284.3676681</v>
      </c>
      <c r="F65" s="27">
        <f t="shared" si="81"/>
        <v>300.4782787</v>
      </c>
      <c r="G65" s="27">
        <f t="shared" si="81"/>
        <v>269.0151497</v>
      </c>
      <c r="H65" s="27"/>
      <c r="I65" s="27"/>
      <c r="J65" s="27">
        <f t="shared" ref="J65:P65" si="82">J44/J19</f>
        <v>914.7747336</v>
      </c>
      <c r="K65" s="27">
        <f t="shared" si="82"/>
        <v>892.5913621</v>
      </c>
      <c r="L65" s="27">
        <f t="shared" si="82"/>
        <v>948.8372093</v>
      </c>
      <c r="M65" s="27">
        <f t="shared" si="82"/>
        <v>927.7649007</v>
      </c>
      <c r="N65" s="27">
        <f t="shared" si="82"/>
        <v>1257.333333</v>
      </c>
      <c r="O65" s="27">
        <f t="shared" si="82"/>
        <v>959.1778313</v>
      </c>
      <c r="P65" s="27">
        <f t="shared" si="82"/>
        <v>941.9485359</v>
      </c>
      <c r="Q65" s="27"/>
      <c r="R65" s="27"/>
      <c r="S65" s="27">
        <f t="shared" ref="S65:Y65" si="83">S44/S19</f>
        <v>346.689557</v>
      </c>
      <c r="T65" s="27">
        <f t="shared" si="83"/>
        <v>283.4183702</v>
      </c>
      <c r="U65" s="27">
        <f t="shared" si="83"/>
        <v>190.0162566</v>
      </c>
      <c r="V65" s="27">
        <f t="shared" si="83"/>
        <v>478.4795205</v>
      </c>
      <c r="W65" s="27">
        <f t="shared" si="83"/>
        <v>1257.333333</v>
      </c>
      <c r="X65" s="27">
        <f t="shared" si="83"/>
        <v>603.2028793</v>
      </c>
      <c r="Y65" s="27">
        <f t="shared" si="83"/>
        <v>381.9445079</v>
      </c>
      <c r="Z65" s="3"/>
      <c r="AA65" s="3"/>
    </row>
    <row r="66" ht="12.0" customHeight="1">
      <c r="A66" s="29" t="s">
        <v>21</v>
      </c>
      <c r="B66" s="27"/>
      <c r="C66" s="27">
        <f t="shared" ref="C66:G66" si="84">C46/C21</f>
        <v>227.452059</v>
      </c>
      <c r="D66" s="27">
        <f t="shared" si="84"/>
        <v>175.3402999</v>
      </c>
      <c r="E66" s="27">
        <f t="shared" si="84"/>
        <v>230.9</v>
      </c>
      <c r="F66" s="27">
        <f t="shared" si="84"/>
        <v>231.2930556</v>
      </c>
      <c r="G66" s="27">
        <f t="shared" si="84"/>
        <v>209.4296535</v>
      </c>
      <c r="H66" s="27"/>
      <c r="I66" s="27"/>
      <c r="J66" s="27"/>
      <c r="K66" s="27">
        <f t="shared" ref="K66:M66" si="85">K46/K21</f>
        <v>885.3789474</v>
      </c>
      <c r="L66" s="27">
        <f t="shared" si="85"/>
        <v>750.7391304</v>
      </c>
      <c r="M66" s="27">
        <f t="shared" si="85"/>
        <v>875.3333333</v>
      </c>
      <c r="N66" s="27"/>
      <c r="O66" s="27">
        <f t="shared" ref="O66:P66" si="86">O46/O21</f>
        <v>969.4939024</v>
      </c>
      <c r="P66" s="27">
        <f t="shared" si="86"/>
        <v>923.6619718</v>
      </c>
      <c r="Q66" s="27"/>
      <c r="R66" s="27"/>
      <c r="S66" s="27"/>
      <c r="T66" s="27">
        <f t="shared" ref="T66:V66" si="87">T46/T21</f>
        <v>280.4357163</v>
      </c>
      <c r="U66" s="27">
        <f t="shared" si="87"/>
        <v>181.2909173</v>
      </c>
      <c r="V66" s="27">
        <f t="shared" si="87"/>
        <v>289.4848485</v>
      </c>
      <c r="W66" s="27"/>
      <c r="X66" s="27">
        <f t="shared" ref="X66:Y66" si="88">X46/X21</f>
        <v>462.3330153</v>
      </c>
      <c r="Y66" s="27">
        <f t="shared" si="88"/>
        <v>276.1149912</v>
      </c>
      <c r="Z66" s="3"/>
      <c r="AA66" s="3"/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  <c r="Z67" s="3"/>
      <c r="AA67" s="3"/>
    </row>
    <row r="68" ht="12.0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86"/>
      <c r="R68" s="3"/>
      <c r="S68" s="22"/>
      <c r="T68" s="22"/>
      <c r="U68" s="22"/>
      <c r="V68" s="22"/>
      <c r="W68" s="22"/>
      <c r="X68" s="22"/>
      <c r="Y68" s="22"/>
      <c r="Z68" s="22"/>
      <c r="AA68" s="3"/>
    </row>
    <row r="69" ht="12.0" customHeight="1">
      <c r="A69" s="9" t="s">
        <v>184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3"/>
      <c r="N69" s="3"/>
      <c r="O69" s="3"/>
      <c r="P69" s="3"/>
      <c r="Q69" s="3"/>
      <c r="R69" s="9"/>
      <c r="S69" s="30"/>
      <c r="T69" s="30"/>
      <c r="U69" s="30"/>
      <c r="V69" s="30"/>
      <c r="W69" s="30"/>
      <c r="X69" s="30"/>
      <c r="Y69" s="30"/>
      <c r="Z69" s="30"/>
      <c r="AA69" s="3"/>
    </row>
    <row r="70" ht="12.0" customHeight="1">
      <c r="A70" s="9" t="s">
        <v>185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3"/>
      <c r="N70" s="3"/>
      <c r="O70" s="3"/>
      <c r="P70" s="3"/>
      <c r="Q70" s="3"/>
      <c r="R70" s="9"/>
      <c r="S70" s="4"/>
      <c r="T70" s="3"/>
      <c r="U70" s="3"/>
      <c r="V70" s="3"/>
      <c r="W70" s="3"/>
      <c r="X70" s="3"/>
      <c r="Y70" s="3"/>
      <c r="Z70" s="3"/>
      <c r="AA70" s="3"/>
    </row>
    <row r="71" ht="12.0" customHeight="1">
      <c r="A71" s="9" t="s">
        <v>186</v>
      </c>
      <c r="B71" s="33"/>
      <c r="C71" s="33"/>
      <c r="D71" s="33"/>
      <c r="E71" s="3"/>
      <c r="F71" s="3"/>
      <c r="G71" s="9"/>
      <c r="H71" s="9"/>
      <c r="I71" s="9"/>
      <c r="J71" s="9"/>
      <c r="K71" s="9"/>
      <c r="L71" s="9"/>
      <c r="M71" s="3"/>
      <c r="N71" s="3"/>
      <c r="O71" s="3"/>
      <c r="P71" s="3"/>
      <c r="Q71" s="3"/>
      <c r="R71" s="9"/>
      <c r="S71" s="4"/>
      <c r="T71" s="3"/>
      <c r="U71" s="3"/>
      <c r="V71" s="3"/>
      <c r="W71" s="3"/>
      <c r="X71" s="3"/>
      <c r="Y71" s="3"/>
      <c r="Z71" s="3"/>
      <c r="AA71" s="3"/>
    </row>
    <row r="72" ht="12.0" customHeight="1">
      <c r="A72" s="9" t="s">
        <v>175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3"/>
      <c r="N72" s="3"/>
      <c r="O72" s="3"/>
      <c r="P72" s="3"/>
      <c r="Q72" s="3"/>
      <c r="R72" s="9"/>
      <c r="S72" s="4"/>
      <c r="T72" s="3"/>
      <c r="U72" s="3"/>
      <c r="V72" s="3"/>
      <c r="W72" s="3"/>
      <c r="X72" s="3"/>
      <c r="Y72" s="3"/>
      <c r="Z72" s="3"/>
      <c r="AA72" s="3"/>
    </row>
    <row r="73" ht="12.0" customHeight="1">
      <c r="A73" s="9" t="s">
        <v>176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3"/>
      <c r="N73" s="3"/>
      <c r="O73" s="3"/>
      <c r="P73" s="3"/>
      <c r="Q73" s="3"/>
      <c r="R73" s="9"/>
      <c r="S73" s="4"/>
      <c r="T73" s="3"/>
      <c r="U73" s="3"/>
      <c r="V73" s="3"/>
      <c r="W73" s="3"/>
      <c r="X73" s="3"/>
      <c r="Y73" s="3"/>
      <c r="Z73" s="3"/>
      <c r="AA73" s="3"/>
    </row>
    <row r="74" ht="12.0" customHeight="1">
      <c r="A74" s="9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3"/>
      <c r="N74" s="3"/>
      <c r="O74" s="3"/>
      <c r="P74" s="3"/>
      <c r="Q74" s="3"/>
      <c r="R74" s="51"/>
      <c r="S74" s="4"/>
      <c r="T74" s="3"/>
      <c r="U74" s="3"/>
      <c r="V74" s="3"/>
      <c r="W74" s="3"/>
      <c r="X74" s="3"/>
      <c r="Y74" s="3"/>
      <c r="Z74" s="3"/>
      <c r="AA74" s="3"/>
    </row>
    <row r="75" ht="12.0" customHeight="1">
      <c r="A75" s="87" t="s">
        <v>150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4"/>
      <c r="T75" s="3"/>
      <c r="U75" s="3"/>
      <c r="V75" s="3"/>
      <c r="W75" s="3"/>
      <c r="X75" s="3"/>
      <c r="Y75" s="3"/>
      <c r="Z75" s="3"/>
      <c r="AA75" s="3"/>
    </row>
    <row r="76" ht="12.0" customHeight="1">
      <c r="A76" s="52" t="s">
        <v>33</v>
      </c>
      <c r="B76" s="53" t="s">
        <v>189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4"/>
      <c r="T76" s="3"/>
      <c r="U76" s="3"/>
      <c r="V76" s="3"/>
      <c r="W76" s="3"/>
      <c r="X76" s="3"/>
      <c r="Y76" s="3"/>
      <c r="Z76" s="3"/>
      <c r="AA76" s="3"/>
    </row>
    <row r="77" ht="12.0" customHeight="1">
      <c r="A77" s="88" t="s">
        <v>152</v>
      </c>
      <c r="B77" s="53" t="s">
        <v>180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4"/>
      <c r="T77" s="3"/>
      <c r="U77" s="3"/>
      <c r="V77" s="3"/>
      <c r="W77" s="3"/>
      <c r="X77" s="3"/>
      <c r="Y77" s="3"/>
      <c r="Z77" s="3"/>
      <c r="AA77" s="3"/>
    </row>
    <row r="78" ht="12.0" customHeight="1">
      <c r="A78" s="5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4"/>
      <c r="T78" s="3"/>
      <c r="U78" s="3"/>
      <c r="V78" s="3"/>
      <c r="W78" s="3"/>
      <c r="X78" s="3"/>
      <c r="Y78" s="3"/>
      <c r="Z78" s="3"/>
      <c r="AA78" s="3"/>
    </row>
    <row r="79" ht="12.0" customHeight="1">
      <c r="A79" s="3"/>
      <c r="B79" s="3"/>
      <c r="C79" s="3"/>
      <c r="D79" s="3"/>
      <c r="E79" s="3"/>
      <c r="F79" s="3"/>
      <c r="G79" s="54" t="s">
        <v>39</v>
      </c>
      <c r="H79" s="55">
        <f>G21-'2014'!G21</f>
        <v>-6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4"/>
      <c r="T79" s="3"/>
      <c r="U79" s="3"/>
      <c r="V79" s="3"/>
      <c r="W79" s="3"/>
      <c r="X79" s="3"/>
      <c r="Y79" s="3"/>
      <c r="Z79" s="3"/>
      <c r="AA79" s="3"/>
    </row>
    <row r="80" ht="12.0" customHeight="1">
      <c r="A80" s="3"/>
      <c r="B80" s="3"/>
      <c r="C80" s="3"/>
      <c r="D80" s="37"/>
      <c r="E80" s="3"/>
      <c r="F80" s="3"/>
      <c r="G80" s="54" t="s">
        <v>40</v>
      </c>
      <c r="H80" s="55">
        <f>G9-'2015'!G9</f>
        <v>0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4"/>
      <c r="T80" s="3"/>
      <c r="U80" s="3"/>
      <c r="V80" s="3"/>
      <c r="W80" s="3"/>
      <c r="X80" s="3"/>
      <c r="Y80" s="3"/>
      <c r="Z80" s="3"/>
      <c r="AA80" s="3"/>
    </row>
    <row r="81" ht="12.0" customHeight="1">
      <c r="A81" s="3"/>
      <c r="B81" s="3"/>
      <c r="C81" s="3"/>
      <c r="D81" s="3"/>
      <c r="E81" s="3"/>
      <c r="F81" s="3"/>
      <c r="G81" s="56" t="s">
        <v>41</v>
      </c>
      <c r="H81" s="57">
        <f>H79-H80</f>
        <v>-6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4"/>
      <c r="T81" s="3"/>
      <c r="U81" s="3"/>
      <c r="V81" s="3"/>
      <c r="W81" s="3"/>
      <c r="X81" s="3"/>
      <c r="Y81" s="3"/>
      <c r="Z81" s="3"/>
      <c r="AA81" s="3"/>
    </row>
    <row r="82" ht="12.0" customHeight="1">
      <c r="A82" s="3"/>
      <c r="B82" s="3"/>
      <c r="C82" s="3"/>
      <c r="D82" s="3"/>
      <c r="E82" s="3"/>
      <c r="F82" s="3"/>
      <c r="G82" s="54" t="s">
        <v>42</v>
      </c>
      <c r="H82" s="55">
        <f>P21-'2015'!P21</f>
        <v>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4"/>
      <c r="T82" s="3"/>
      <c r="U82" s="3"/>
      <c r="V82" s="3"/>
      <c r="W82" s="3"/>
      <c r="X82" s="3"/>
      <c r="Y82" s="3"/>
      <c r="Z82" s="3"/>
      <c r="AA82" s="3"/>
    </row>
    <row r="83" ht="12.0" customHeight="1">
      <c r="A83" s="3"/>
      <c r="B83" s="3"/>
      <c r="C83" s="3"/>
      <c r="D83" s="3"/>
      <c r="E83" s="3"/>
      <c r="F83" s="3"/>
      <c r="G83" s="54" t="s">
        <v>43</v>
      </c>
      <c r="H83" s="58">
        <f>P9-'2014'!P9</f>
        <v>46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4"/>
      <c r="T83" s="3"/>
      <c r="U83" s="3"/>
      <c r="V83" s="3"/>
      <c r="W83" s="3"/>
      <c r="X83" s="3"/>
      <c r="Y83" s="3"/>
      <c r="Z83" s="3"/>
      <c r="AA83" s="3"/>
    </row>
    <row r="84" ht="12.0" customHeight="1">
      <c r="A84" s="3"/>
      <c r="B84" s="3"/>
      <c r="C84" s="3"/>
      <c r="D84" s="3"/>
      <c r="E84" s="3"/>
      <c r="F84" s="3"/>
      <c r="G84" s="56" t="s">
        <v>44</v>
      </c>
      <c r="H84" s="59">
        <f>H82-H83</f>
        <v>-46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4"/>
      <c r="T84" s="3"/>
      <c r="U84" s="3"/>
      <c r="V84" s="3"/>
      <c r="W84" s="3"/>
      <c r="X84" s="3"/>
      <c r="Y84" s="3"/>
      <c r="Z84" s="3"/>
      <c r="AA84" s="3"/>
    </row>
    <row r="85" ht="12.0" customHeight="1">
      <c r="A85" s="3"/>
      <c r="B85" s="3"/>
      <c r="C85" s="3"/>
      <c r="D85" s="3"/>
      <c r="E85" s="3"/>
      <c r="F85" s="3"/>
      <c r="G85" s="54" t="s">
        <v>45</v>
      </c>
      <c r="H85" s="55">
        <f>G46-'2014'!G46</f>
        <v>19061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4"/>
      <c r="T85" s="3"/>
      <c r="U85" s="3"/>
      <c r="V85" s="3"/>
      <c r="W85" s="3"/>
      <c r="X85" s="3"/>
      <c r="Y85" s="3"/>
      <c r="Z85" s="3"/>
      <c r="AA85" s="3"/>
    </row>
    <row r="86" ht="12.0" customHeight="1">
      <c r="A86" s="3"/>
      <c r="B86" s="3"/>
      <c r="C86" s="3"/>
      <c r="D86" s="3"/>
      <c r="E86" s="3"/>
      <c r="F86" s="3"/>
      <c r="G86" s="54" t="s">
        <v>46</v>
      </c>
      <c r="H86" s="55">
        <f>G34-'2014'!G34</f>
        <v>74537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4"/>
      <c r="T86" s="3"/>
      <c r="U86" s="3"/>
      <c r="V86" s="3"/>
      <c r="W86" s="3"/>
      <c r="X86" s="3"/>
      <c r="Y86" s="3"/>
      <c r="Z86" s="3"/>
      <c r="AA86" s="3"/>
    </row>
    <row r="87" ht="12.0" customHeight="1">
      <c r="A87" s="3"/>
      <c r="B87" s="3"/>
      <c r="C87" s="3"/>
      <c r="D87" s="3"/>
      <c r="E87" s="3"/>
      <c r="F87" s="3"/>
      <c r="G87" s="56" t="s">
        <v>47</v>
      </c>
      <c r="H87" s="57">
        <f>H85-H86</f>
        <v>-55476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4"/>
      <c r="T87" s="3"/>
      <c r="U87" s="3"/>
      <c r="V87" s="3"/>
      <c r="W87" s="3"/>
      <c r="X87" s="3"/>
      <c r="Y87" s="3"/>
      <c r="Z87" s="3"/>
      <c r="AA87" s="3"/>
    </row>
    <row r="88" ht="12.0" customHeight="1">
      <c r="A88" s="3"/>
      <c r="B88" s="3"/>
      <c r="C88" s="3"/>
      <c r="D88" s="3"/>
      <c r="E88" s="3"/>
      <c r="F88" s="3"/>
      <c r="G88" s="54" t="s">
        <v>48</v>
      </c>
      <c r="H88" s="55">
        <f>P46-'2014'!P46</f>
        <v>6270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4"/>
      <c r="T88" s="3"/>
      <c r="U88" s="3"/>
      <c r="V88" s="3"/>
      <c r="W88" s="3"/>
      <c r="X88" s="3"/>
      <c r="Y88" s="3"/>
      <c r="Z88" s="3"/>
      <c r="AA88" s="3"/>
    </row>
    <row r="89" ht="12.0" customHeight="1">
      <c r="A89" s="3"/>
      <c r="B89" s="3"/>
      <c r="C89" s="3"/>
      <c r="D89" s="3"/>
      <c r="E89" s="3"/>
      <c r="F89" s="3"/>
      <c r="G89" s="54" t="s">
        <v>49</v>
      </c>
      <c r="H89" s="55">
        <f>P34-'2014'!P34</f>
        <v>-2907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4"/>
      <c r="T89" s="3"/>
      <c r="U89" s="3"/>
      <c r="V89" s="3"/>
      <c r="W89" s="3"/>
      <c r="X89" s="3"/>
      <c r="Y89" s="3"/>
      <c r="Z89" s="3"/>
      <c r="AA89" s="3"/>
    </row>
    <row r="90" ht="12.0" customHeight="1">
      <c r="A90" s="3"/>
      <c r="B90" s="3"/>
      <c r="C90" s="3"/>
      <c r="D90" s="3"/>
      <c r="E90" s="3"/>
      <c r="F90" s="3"/>
      <c r="G90" s="56" t="s">
        <v>50</v>
      </c>
      <c r="H90" s="57">
        <f>H88-H89</f>
        <v>9177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4"/>
      <c r="T90" s="3"/>
      <c r="U90" s="3"/>
      <c r="V90" s="3"/>
      <c r="W90" s="3"/>
      <c r="X90" s="3"/>
      <c r="Y90" s="3"/>
      <c r="Z90" s="3"/>
      <c r="AA90" s="3"/>
    </row>
    <row r="91" ht="12.0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4"/>
      <c r="T91" s="3"/>
      <c r="U91" s="3"/>
      <c r="V91" s="3"/>
      <c r="W91" s="3"/>
      <c r="X91" s="3"/>
      <c r="Y91" s="3"/>
      <c r="Z91" s="3"/>
      <c r="AA91" s="3"/>
    </row>
    <row r="92" ht="12.0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4"/>
      <c r="T92" s="3"/>
      <c r="U92" s="3"/>
      <c r="V92" s="3"/>
      <c r="W92" s="3"/>
      <c r="X92" s="3"/>
      <c r="Y92" s="3"/>
      <c r="Z92" s="3"/>
      <c r="AA92" s="3"/>
    </row>
    <row r="93" ht="12.0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4"/>
      <c r="T93" s="3"/>
      <c r="U93" s="3"/>
      <c r="V93" s="3"/>
      <c r="W93" s="3"/>
      <c r="X93" s="3"/>
      <c r="Y93" s="3"/>
      <c r="Z93" s="3"/>
      <c r="AA93" s="3"/>
    </row>
    <row r="94" ht="12.0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4"/>
      <c r="T94" s="3"/>
      <c r="U94" s="3"/>
      <c r="V94" s="3"/>
      <c r="W94" s="3"/>
      <c r="X94" s="3"/>
      <c r="Y94" s="3"/>
      <c r="Z94" s="3"/>
      <c r="AA94" s="3"/>
    </row>
    <row r="95" ht="12.0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4"/>
      <c r="T95" s="3"/>
      <c r="U95" s="3"/>
      <c r="V95" s="3"/>
      <c r="W95" s="3"/>
      <c r="X95" s="3"/>
      <c r="Y95" s="3"/>
      <c r="Z95" s="3"/>
      <c r="AA95" s="3"/>
    </row>
    <row r="96" ht="12.0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4"/>
      <c r="T96" s="3"/>
      <c r="U96" s="3"/>
      <c r="V96" s="3"/>
      <c r="W96" s="3"/>
      <c r="X96" s="3"/>
      <c r="Y96" s="3"/>
      <c r="Z96" s="3"/>
      <c r="AA96" s="3"/>
    </row>
    <row r="97" ht="12.0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4"/>
      <c r="T97" s="3"/>
      <c r="U97" s="3"/>
      <c r="V97" s="3"/>
      <c r="W97" s="3"/>
      <c r="X97" s="3"/>
      <c r="Y97" s="3"/>
      <c r="Z97" s="3"/>
      <c r="AA97" s="3"/>
    </row>
    <row r="98" ht="12.0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4"/>
      <c r="T98" s="3"/>
      <c r="U98" s="3"/>
      <c r="V98" s="3"/>
      <c r="W98" s="3"/>
      <c r="X98" s="3"/>
      <c r="Y98" s="3"/>
      <c r="Z98" s="3"/>
      <c r="AA98" s="3"/>
    </row>
    <row r="99" ht="12.0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4"/>
      <c r="T99" s="3"/>
      <c r="U99" s="3"/>
      <c r="V99" s="3"/>
      <c r="W99" s="3"/>
      <c r="X99" s="3"/>
      <c r="Y99" s="3"/>
      <c r="Z99" s="3"/>
      <c r="AA99" s="3"/>
    </row>
    <row r="100" ht="12.0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4"/>
      <c r="T100" s="3"/>
      <c r="U100" s="3"/>
      <c r="V100" s="3"/>
      <c r="W100" s="3"/>
      <c r="X100" s="3"/>
      <c r="Y100" s="3"/>
      <c r="Z100" s="3"/>
      <c r="AA100" s="3"/>
    </row>
    <row r="101" ht="12.0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4"/>
      <c r="T101" s="3"/>
      <c r="U101" s="3"/>
      <c r="V101" s="3"/>
      <c r="W101" s="3"/>
      <c r="X101" s="3"/>
      <c r="Y101" s="3"/>
      <c r="Z101" s="3"/>
      <c r="AA101" s="3"/>
    </row>
    <row r="102" ht="12.0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4"/>
      <c r="T102" s="3"/>
      <c r="U102" s="3"/>
      <c r="V102" s="3"/>
      <c r="W102" s="3"/>
      <c r="X102" s="3"/>
      <c r="Y102" s="3"/>
      <c r="Z102" s="3"/>
      <c r="AA102" s="3"/>
    </row>
    <row r="103" ht="12.0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4"/>
      <c r="T103" s="3"/>
      <c r="U103" s="3"/>
      <c r="V103" s="3"/>
      <c r="W103" s="3"/>
      <c r="X103" s="3"/>
      <c r="Y103" s="3"/>
      <c r="Z103" s="3"/>
      <c r="AA103" s="3"/>
    </row>
    <row r="104" ht="12.0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4"/>
      <c r="T104" s="3"/>
      <c r="U104" s="3"/>
      <c r="V104" s="3"/>
      <c r="W104" s="3"/>
      <c r="X104" s="3"/>
      <c r="Y104" s="3"/>
      <c r="Z104" s="3"/>
      <c r="AA104" s="3"/>
    </row>
    <row r="105" ht="12.0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4"/>
      <c r="T105" s="3"/>
      <c r="U105" s="3"/>
      <c r="V105" s="3"/>
      <c r="W105" s="3"/>
      <c r="X105" s="3"/>
      <c r="Y105" s="3"/>
      <c r="Z105" s="3"/>
      <c r="AA105" s="3"/>
    </row>
    <row r="106" ht="12.0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4"/>
      <c r="T106" s="3"/>
      <c r="U106" s="3"/>
      <c r="V106" s="3"/>
      <c r="W106" s="3"/>
      <c r="X106" s="3"/>
      <c r="Y106" s="3"/>
      <c r="Z106" s="3"/>
      <c r="AA106" s="3"/>
    </row>
    <row r="107" ht="12.0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4"/>
      <c r="T107" s="3"/>
      <c r="U107" s="3"/>
      <c r="V107" s="3"/>
      <c r="W107" s="3"/>
      <c r="X107" s="3"/>
      <c r="Y107" s="3"/>
      <c r="Z107" s="3"/>
      <c r="AA107" s="3"/>
    </row>
    <row r="108" ht="12.0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4"/>
      <c r="T108" s="3"/>
      <c r="U108" s="3"/>
      <c r="V108" s="3"/>
      <c r="W108" s="3"/>
      <c r="X108" s="3"/>
      <c r="Y108" s="3"/>
      <c r="Z108" s="3"/>
      <c r="AA108" s="3"/>
    </row>
    <row r="109" ht="12.0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4"/>
      <c r="T109" s="3"/>
      <c r="U109" s="3"/>
      <c r="V109" s="3"/>
      <c r="W109" s="3"/>
      <c r="X109" s="3"/>
      <c r="Y109" s="3"/>
      <c r="Z109" s="3"/>
      <c r="AA109" s="3"/>
    </row>
    <row r="110" ht="12.0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4"/>
      <c r="T110" s="3"/>
      <c r="U110" s="3"/>
      <c r="V110" s="3"/>
      <c r="W110" s="3"/>
      <c r="X110" s="3"/>
      <c r="Y110" s="3"/>
      <c r="Z110" s="3"/>
      <c r="AA110" s="3"/>
    </row>
    <row r="111" ht="12.0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4"/>
      <c r="T111" s="3"/>
      <c r="U111" s="3"/>
      <c r="V111" s="3"/>
      <c r="W111" s="3"/>
      <c r="X111" s="3"/>
      <c r="Y111" s="3"/>
      <c r="Z111" s="3"/>
      <c r="AA111" s="3"/>
    </row>
    <row r="112" ht="12.0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4"/>
      <c r="T112" s="3"/>
      <c r="U112" s="3"/>
      <c r="V112" s="3"/>
      <c r="W112" s="3"/>
      <c r="X112" s="3"/>
      <c r="Y112" s="3"/>
      <c r="Z112" s="3"/>
      <c r="AA112" s="3"/>
    </row>
    <row r="113" ht="12.0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4"/>
      <c r="T113" s="3"/>
      <c r="U113" s="3"/>
      <c r="V113" s="3"/>
      <c r="W113" s="3"/>
      <c r="X113" s="3"/>
      <c r="Y113" s="3"/>
      <c r="Z113" s="3"/>
      <c r="AA113" s="3"/>
    </row>
    <row r="114" ht="12.0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4"/>
      <c r="T114" s="3"/>
      <c r="U114" s="3"/>
      <c r="V114" s="3"/>
      <c r="W114" s="3"/>
      <c r="X114" s="3"/>
      <c r="Y114" s="3"/>
      <c r="Z114" s="3"/>
      <c r="AA114" s="3"/>
    </row>
    <row r="115" ht="12.0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4"/>
      <c r="T115" s="3"/>
      <c r="U115" s="3"/>
      <c r="V115" s="3"/>
      <c r="W115" s="3"/>
      <c r="X115" s="3"/>
      <c r="Y115" s="3"/>
      <c r="Z115" s="3"/>
      <c r="AA115" s="3"/>
    </row>
    <row r="116" ht="12.0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4"/>
      <c r="T116" s="3"/>
      <c r="U116" s="3"/>
      <c r="V116" s="3"/>
      <c r="W116" s="3"/>
      <c r="X116" s="3"/>
      <c r="Y116" s="3"/>
      <c r="Z116" s="3"/>
      <c r="AA116" s="3"/>
    </row>
    <row r="117" ht="12.0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4"/>
      <c r="T117" s="3"/>
      <c r="U117" s="3"/>
      <c r="V117" s="3"/>
      <c r="W117" s="3"/>
      <c r="X117" s="3"/>
      <c r="Y117" s="3"/>
      <c r="Z117" s="3"/>
      <c r="AA117" s="3"/>
    </row>
    <row r="118" ht="12.0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4"/>
      <c r="T118" s="3"/>
      <c r="U118" s="3"/>
      <c r="V118" s="3"/>
      <c r="W118" s="3"/>
      <c r="X118" s="3"/>
      <c r="Y118" s="3"/>
      <c r="Z118" s="3"/>
      <c r="AA118" s="3"/>
    </row>
    <row r="119" ht="12.0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4"/>
      <c r="T119" s="3"/>
      <c r="U119" s="3"/>
      <c r="V119" s="3"/>
      <c r="W119" s="3"/>
      <c r="X119" s="3"/>
      <c r="Y119" s="3"/>
      <c r="Z119" s="3"/>
      <c r="AA119" s="3"/>
    </row>
    <row r="120" ht="12.0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4"/>
      <c r="T120" s="3"/>
      <c r="U120" s="3"/>
      <c r="V120" s="3"/>
      <c r="W120" s="3"/>
      <c r="X120" s="3"/>
      <c r="Y120" s="3"/>
      <c r="Z120" s="3"/>
      <c r="AA120" s="3"/>
    </row>
    <row r="121" ht="12.0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4"/>
      <c r="T121" s="3"/>
      <c r="U121" s="3"/>
      <c r="V121" s="3"/>
      <c r="W121" s="3"/>
      <c r="X121" s="3"/>
      <c r="Y121" s="3"/>
      <c r="Z121" s="3"/>
      <c r="AA121" s="3"/>
    </row>
    <row r="122" ht="12.0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4"/>
      <c r="T122" s="3"/>
      <c r="U122" s="3"/>
      <c r="V122" s="3"/>
      <c r="W122" s="3"/>
      <c r="X122" s="3"/>
      <c r="Y122" s="3"/>
      <c r="Z122" s="3"/>
      <c r="AA122" s="3"/>
    </row>
    <row r="123" ht="12.0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4"/>
      <c r="T123" s="3"/>
      <c r="U123" s="3"/>
      <c r="V123" s="3"/>
      <c r="W123" s="3"/>
      <c r="X123" s="3"/>
      <c r="Y123" s="3"/>
      <c r="Z123" s="3"/>
      <c r="AA123" s="3"/>
    </row>
    <row r="124" ht="12.0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4"/>
      <c r="T124" s="3"/>
      <c r="U124" s="3"/>
      <c r="V124" s="3"/>
      <c r="W124" s="3"/>
      <c r="X124" s="3"/>
      <c r="Y124" s="3"/>
      <c r="Z124" s="3"/>
      <c r="AA124" s="3"/>
    </row>
    <row r="125" ht="12.0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4"/>
      <c r="T125" s="3"/>
      <c r="U125" s="3"/>
      <c r="V125" s="3"/>
      <c r="W125" s="3"/>
      <c r="X125" s="3"/>
      <c r="Y125" s="3"/>
      <c r="Z125" s="3"/>
      <c r="AA125" s="3"/>
    </row>
    <row r="126" ht="12.0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4"/>
      <c r="T126" s="3"/>
      <c r="U126" s="3"/>
      <c r="V126" s="3"/>
      <c r="W126" s="3"/>
      <c r="X126" s="3"/>
      <c r="Y126" s="3"/>
      <c r="Z126" s="3"/>
      <c r="AA126" s="3"/>
    </row>
    <row r="127" ht="12.0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4"/>
      <c r="T127" s="3"/>
      <c r="U127" s="3"/>
      <c r="V127" s="3"/>
      <c r="W127" s="3"/>
      <c r="X127" s="3"/>
      <c r="Y127" s="3"/>
      <c r="Z127" s="3"/>
      <c r="AA127" s="3"/>
    </row>
    <row r="128" ht="12.0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4"/>
      <c r="T128" s="3"/>
      <c r="U128" s="3"/>
      <c r="V128" s="3"/>
      <c r="W128" s="3"/>
      <c r="X128" s="3"/>
      <c r="Y128" s="3"/>
      <c r="Z128" s="3"/>
      <c r="AA128" s="3"/>
    </row>
    <row r="129" ht="12.0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4"/>
      <c r="T129" s="3"/>
      <c r="U129" s="3"/>
      <c r="V129" s="3"/>
      <c r="W129" s="3"/>
      <c r="X129" s="3"/>
      <c r="Y129" s="3"/>
      <c r="Z129" s="3"/>
      <c r="AA129" s="3"/>
    </row>
    <row r="130" ht="12.0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4"/>
      <c r="T130" s="3"/>
      <c r="U130" s="3"/>
      <c r="V130" s="3"/>
      <c r="W130" s="3"/>
      <c r="X130" s="3"/>
      <c r="Y130" s="3"/>
      <c r="Z130" s="3"/>
      <c r="AA130" s="3"/>
    </row>
    <row r="131" ht="12.0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4"/>
      <c r="T131" s="3"/>
      <c r="U131" s="3"/>
      <c r="V131" s="3"/>
      <c r="W131" s="3"/>
      <c r="X131" s="3"/>
      <c r="Y131" s="3"/>
      <c r="Z131" s="3"/>
      <c r="AA131" s="3"/>
    </row>
    <row r="132" ht="12.0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4"/>
      <c r="T132" s="3"/>
      <c r="U132" s="3"/>
      <c r="V132" s="3"/>
      <c r="W132" s="3"/>
      <c r="X132" s="3"/>
      <c r="Y132" s="3"/>
      <c r="Z132" s="3"/>
      <c r="AA132" s="3"/>
    </row>
    <row r="133" ht="12.0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4"/>
      <c r="T133" s="3"/>
      <c r="U133" s="3"/>
      <c r="V133" s="3"/>
      <c r="W133" s="3"/>
      <c r="X133" s="3"/>
      <c r="Y133" s="3"/>
      <c r="Z133" s="3"/>
      <c r="AA133" s="3"/>
    </row>
    <row r="134" ht="12.0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4"/>
      <c r="T134" s="3"/>
      <c r="U134" s="3"/>
      <c r="V134" s="3"/>
      <c r="W134" s="3"/>
      <c r="X134" s="3"/>
      <c r="Y134" s="3"/>
      <c r="Z134" s="3"/>
      <c r="AA134" s="3"/>
    </row>
    <row r="135" ht="12.0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4"/>
      <c r="T135" s="3"/>
      <c r="U135" s="3"/>
      <c r="V135" s="3"/>
      <c r="W135" s="3"/>
      <c r="X135" s="3"/>
      <c r="Y135" s="3"/>
      <c r="Z135" s="3"/>
      <c r="AA135" s="3"/>
    </row>
    <row r="136" ht="12.0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4"/>
      <c r="T136" s="3"/>
      <c r="U136" s="3"/>
      <c r="V136" s="3"/>
      <c r="W136" s="3"/>
      <c r="X136" s="3"/>
      <c r="Y136" s="3"/>
      <c r="Z136" s="3"/>
      <c r="AA136" s="3"/>
    </row>
    <row r="137" ht="12.0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4"/>
      <c r="T137" s="3"/>
      <c r="U137" s="3"/>
      <c r="V137" s="3"/>
      <c r="W137" s="3"/>
      <c r="X137" s="3"/>
      <c r="Y137" s="3"/>
      <c r="Z137" s="3"/>
      <c r="AA137" s="3"/>
    </row>
    <row r="138" ht="12.0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4"/>
      <c r="T138" s="3"/>
      <c r="U138" s="3"/>
      <c r="V138" s="3"/>
      <c r="W138" s="3"/>
      <c r="X138" s="3"/>
      <c r="Y138" s="3"/>
      <c r="Z138" s="3"/>
      <c r="AA138" s="3"/>
    </row>
    <row r="139" ht="12.0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4"/>
      <c r="T139" s="3"/>
      <c r="U139" s="3"/>
      <c r="V139" s="3"/>
      <c r="W139" s="3"/>
      <c r="X139" s="3"/>
      <c r="Y139" s="3"/>
      <c r="Z139" s="3"/>
      <c r="AA139" s="3"/>
    </row>
    <row r="140" ht="12.0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4"/>
      <c r="T140" s="3"/>
      <c r="U140" s="3"/>
      <c r="V140" s="3"/>
      <c r="W140" s="3"/>
      <c r="X140" s="3"/>
      <c r="Y140" s="3"/>
      <c r="Z140" s="3"/>
      <c r="AA140" s="3"/>
    </row>
    <row r="141" ht="12.0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4"/>
      <c r="T141" s="3"/>
      <c r="U141" s="3"/>
      <c r="V141" s="3"/>
      <c r="W141" s="3"/>
      <c r="X141" s="3"/>
      <c r="Y141" s="3"/>
      <c r="Z141" s="3"/>
      <c r="AA141" s="3"/>
    </row>
    <row r="142" ht="12.0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4"/>
      <c r="T142" s="3"/>
      <c r="U142" s="3"/>
      <c r="V142" s="3"/>
      <c r="W142" s="3"/>
      <c r="X142" s="3"/>
      <c r="Y142" s="3"/>
      <c r="Z142" s="3"/>
      <c r="AA142" s="3"/>
    </row>
    <row r="143" ht="12.0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4"/>
      <c r="T143" s="3"/>
      <c r="U143" s="3"/>
      <c r="V143" s="3"/>
      <c r="W143" s="3"/>
      <c r="X143" s="3"/>
      <c r="Y143" s="3"/>
      <c r="Z143" s="3"/>
      <c r="AA143" s="3"/>
    </row>
    <row r="144" ht="12.0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4"/>
      <c r="T144" s="3"/>
      <c r="U144" s="3"/>
      <c r="V144" s="3"/>
      <c r="W144" s="3"/>
      <c r="X144" s="3"/>
      <c r="Y144" s="3"/>
      <c r="Z144" s="3"/>
      <c r="AA144" s="3"/>
    </row>
    <row r="145" ht="12.0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4"/>
      <c r="T145" s="3"/>
      <c r="U145" s="3"/>
      <c r="V145" s="3"/>
      <c r="W145" s="3"/>
      <c r="X145" s="3"/>
      <c r="Y145" s="3"/>
      <c r="Z145" s="3"/>
      <c r="AA145" s="3"/>
    </row>
    <row r="146" ht="12.0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4"/>
      <c r="T146" s="3"/>
      <c r="U146" s="3"/>
      <c r="V146" s="3"/>
      <c r="W146" s="3"/>
      <c r="X146" s="3"/>
      <c r="Y146" s="3"/>
      <c r="Z146" s="3"/>
      <c r="AA146" s="3"/>
    </row>
    <row r="147" ht="12.0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4"/>
      <c r="T147" s="3"/>
      <c r="U147" s="3"/>
      <c r="V147" s="3"/>
      <c r="W147" s="3"/>
      <c r="X147" s="3"/>
      <c r="Y147" s="3"/>
      <c r="Z147" s="3"/>
      <c r="AA147" s="3"/>
    </row>
    <row r="148" ht="12.0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4"/>
      <c r="T148" s="3"/>
      <c r="U148" s="3"/>
      <c r="V148" s="3"/>
      <c r="W148" s="3"/>
      <c r="X148" s="3"/>
      <c r="Y148" s="3"/>
      <c r="Z148" s="3"/>
      <c r="AA148" s="3"/>
    </row>
    <row r="149" ht="12.0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4"/>
      <c r="T149" s="3"/>
      <c r="U149" s="3"/>
      <c r="V149" s="3"/>
      <c r="W149" s="3"/>
      <c r="X149" s="3"/>
      <c r="Y149" s="3"/>
      <c r="Z149" s="3"/>
      <c r="AA149" s="3"/>
    </row>
    <row r="150" ht="12.0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4"/>
      <c r="T150" s="3"/>
      <c r="U150" s="3"/>
      <c r="V150" s="3"/>
      <c r="W150" s="3"/>
      <c r="X150" s="3"/>
      <c r="Y150" s="3"/>
      <c r="Z150" s="3"/>
      <c r="AA150" s="3"/>
    </row>
    <row r="151" ht="12.0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4"/>
      <c r="T151" s="3"/>
      <c r="U151" s="3"/>
      <c r="V151" s="3"/>
      <c r="W151" s="3"/>
      <c r="X151" s="3"/>
      <c r="Y151" s="3"/>
      <c r="Z151" s="3"/>
      <c r="AA151" s="3"/>
    </row>
    <row r="152" ht="12.0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4"/>
      <c r="T152" s="3"/>
      <c r="U152" s="3"/>
      <c r="V152" s="3"/>
      <c r="W152" s="3"/>
      <c r="X152" s="3"/>
      <c r="Y152" s="3"/>
      <c r="Z152" s="3"/>
      <c r="AA152" s="3"/>
    </row>
    <row r="153" ht="12.0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4"/>
      <c r="T153" s="3"/>
      <c r="U153" s="3"/>
      <c r="V153" s="3"/>
      <c r="W153" s="3"/>
      <c r="X153" s="3"/>
      <c r="Y153" s="3"/>
      <c r="Z153" s="3"/>
      <c r="AA153" s="3"/>
    </row>
    <row r="154" ht="12.0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4"/>
      <c r="T154" s="3"/>
      <c r="U154" s="3"/>
      <c r="V154" s="3"/>
      <c r="W154" s="3"/>
      <c r="X154" s="3"/>
      <c r="Y154" s="3"/>
      <c r="Z154" s="3"/>
      <c r="AA154" s="3"/>
    </row>
    <row r="155" ht="12.0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4"/>
      <c r="T155" s="3"/>
      <c r="U155" s="3"/>
      <c r="V155" s="3"/>
      <c r="W155" s="3"/>
      <c r="X155" s="3"/>
      <c r="Y155" s="3"/>
      <c r="Z155" s="3"/>
      <c r="AA155" s="3"/>
    </row>
    <row r="156" ht="12.0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4"/>
      <c r="T156" s="3"/>
      <c r="U156" s="3"/>
      <c r="V156" s="3"/>
      <c r="W156" s="3"/>
      <c r="X156" s="3"/>
      <c r="Y156" s="3"/>
      <c r="Z156" s="3"/>
      <c r="AA156" s="3"/>
    </row>
    <row r="157" ht="12.0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4"/>
      <c r="T157" s="3"/>
      <c r="U157" s="3"/>
      <c r="V157" s="3"/>
      <c r="W157" s="3"/>
      <c r="X157" s="3"/>
      <c r="Y157" s="3"/>
      <c r="Z157" s="3"/>
      <c r="AA157" s="3"/>
    </row>
    <row r="158" ht="12.0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4"/>
      <c r="T158" s="3"/>
      <c r="U158" s="3"/>
      <c r="V158" s="3"/>
      <c r="W158" s="3"/>
      <c r="X158" s="3"/>
      <c r="Y158" s="3"/>
      <c r="Z158" s="3"/>
      <c r="AA158" s="3"/>
    </row>
    <row r="159" ht="12.0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4"/>
      <c r="T159" s="3"/>
      <c r="U159" s="3"/>
      <c r="V159" s="3"/>
      <c r="W159" s="3"/>
      <c r="X159" s="3"/>
      <c r="Y159" s="3"/>
      <c r="Z159" s="3"/>
      <c r="AA159" s="3"/>
    </row>
    <row r="160" ht="12.0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4"/>
      <c r="T160" s="3"/>
      <c r="U160" s="3"/>
      <c r="V160" s="3"/>
      <c r="W160" s="3"/>
      <c r="X160" s="3"/>
      <c r="Y160" s="3"/>
      <c r="Z160" s="3"/>
      <c r="AA160" s="3"/>
    </row>
    <row r="161" ht="12.0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4"/>
      <c r="T161" s="3"/>
      <c r="U161" s="3"/>
      <c r="V161" s="3"/>
      <c r="W161" s="3"/>
      <c r="X161" s="3"/>
      <c r="Y161" s="3"/>
      <c r="Z161" s="3"/>
      <c r="AA161" s="3"/>
    </row>
    <row r="162" ht="12.0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4"/>
      <c r="T162" s="3"/>
      <c r="U162" s="3"/>
      <c r="V162" s="3"/>
      <c r="W162" s="3"/>
      <c r="X162" s="3"/>
      <c r="Y162" s="3"/>
      <c r="Z162" s="3"/>
      <c r="AA162" s="3"/>
    </row>
    <row r="163" ht="12.0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4"/>
      <c r="T163" s="3"/>
      <c r="U163" s="3"/>
      <c r="V163" s="3"/>
      <c r="W163" s="3"/>
      <c r="X163" s="3"/>
      <c r="Y163" s="3"/>
      <c r="Z163" s="3"/>
      <c r="AA163" s="3"/>
    </row>
    <row r="164" ht="12.0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4"/>
      <c r="T164" s="3"/>
      <c r="U164" s="3"/>
      <c r="V164" s="3"/>
      <c r="W164" s="3"/>
      <c r="X164" s="3"/>
      <c r="Y164" s="3"/>
      <c r="Z164" s="3"/>
      <c r="AA164" s="3"/>
    </row>
    <row r="165" ht="12.0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4"/>
      <c r="T165" s="3"/>
      <c r="U165" s="3"/>
      <c r="V165" s="3"/>
      <c r="W165" s="3"/>
      <c r="X165" s="3"/>
      <c r="Y165" s="3"/>
      <c r="Z165" s="3"/>
      <c r="AA165" s="3"/>
    </row>
    <row r="166" ht="12.0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4"/>
      <c r="T166" s="3"/>
      <c r="U166" s="3"/>
      <c r="V166" s="3"/>
      <c r="W166" s="3"/>
      <c r="X166" s="3"/>
      <c r="Y166" s="3"/>
      <c r="Z166" s="3"/>
      <c r="AA166" s="3"/>
    </row>
    <row r="167" ht="12.0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4"/>
      <c r="T167" s="3"/>
      <c r="U167" s="3"/>
      <c r="V167" s="3"/>
      <c r="W167" s="3"/>
      <c r="X167" s="3"/>
      <c r="Y167" s="3"/>
      <c r="Z167" s="3"/>
      <c r="AA167" s="3"/>
    </row>
    <row r="168" ht="12.0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4"/>
      <c r="T168" s="3"/>
      <c r="U168" s="3"/>
      <c r="V168" s="3"/>
      <c r="W168" s="3"/>
      <c r="X168" s="3"/>
      <c r="Y168" s="3"/>
      <c r="Z168" s="3"/>
      <c r="AA168" s="3"/>
    </row>
    <row r="169" ht="12.0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4"/>
      <c r="T169" s="3"/>
      <c r="U169" s="3"/>
      <c r="V169" s="3"/>
      <c r="W169" s="3"/>
      <c r="X169" s="3"/>
      <c r="Y169" s="3"/>
      <c r="Z169" s="3"/>
      <c r="AA169" s="3"/>
    </row>
    <row r="170" ht="12.0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4"/>
      <c r="T170" s="3"/>
      <c r="U170" s="3"/>
      <c r="V170" s="3"/>
      <c r="W170" s="3"/>
      <c r="X170" s="3"/>
      <c r="Y170" s="3"/>
      <c r="Z170" s="3"/>
      <c r="AA170" s="3"/>
    </row>
    <row r="171" ht="12.0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4"/>
      <c r="T171" s="3"/>
      <c r="U171" s="3"/>
      <c r="V171" s="3"/>
      <c r="W171" s="3"/>
      <c r="X171" s="3"/>
      <c r="Y171" s="3"/>
      <c r="Z171" s="3"/>
      <c r="AA171" s="3"/>
    </row>
    <row r="172" ht="12.0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4"/>
      <c r="T172" s="3"/>
      <c r="U172" s="3"/>
      <c r="V172" s="3"/>
      <c r="W172" s="3"/>
      <c r="X172" s="3"/>
      <c r="Y172" s="3"/>
      <c r="Z172" s="3"/>
      <c r="AA172" s="3"/>
    </row>
    <row r="173" ht="12.0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4"/>
      <c r="T173" s="3"/>
      <c r="U173" s="3"/>
      <c r="V173" s="3"/>
      <c r="W173" s="3"/>
      <c r="X173" s="3"/>
      <c r="Y173" s="3"/>
      <c r="Z173" s="3"/>
      <c r="AA173" s="3"/>
    </row>
    <row r="174" ht="12.0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4"/>
      <c r="T174" s="3"/>
      <c r="U174" s="3"/>
      <c r="V174" s="3"/>
      <c r="W174" s="3"/>
      <c r="X174" s="3"/>
      <c r="Y174" s="3"/>
      <c r="Z174" s="3"/>
      <c r="AA174" s="3"/>
    </row>
    <row r="175" ht="12.0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4"/>
      <c r="T175" s="3"/>
      <c r="U175" s="3"/>
      <c r="V175" s="3"/>
      <c r="W175" s="3"/>
      <c r="X175" s="3"/>
      <c r="Y175" s="3"/>
      <c r="Z175" s="3"/>
      <c r="AA175" s="3"/>
    </row>
    <row r="176" ht="12.0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4"/>
      <c r="T176" s="3"/>
      <c r="U176" s="3"/>
      <c r="V176" s="3"/>
      <c r="W176" s="3"/>
      <c r="X176" s="3"/>
      <c r="Y176" s="3"/>
      <c r="Z176" s="3"/>
      <c r="AA176" s="3"/>
    </row>
    <row r="177" ht="12.0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4"/>
      <c r="T177" s="3"/>
      <c r="U177" s="3"/>
      <c r="V177" s="3"/>
      <c r="W177" s="3"/>
      <c r="X177" s="3"/>
      <c r="Y177" s="3"/>
      <c r="Z177" s="3"/>
      <c r="AA177" s="3"/>
    </row>
    <row r="178" ht="12.0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4"/>
      <c r="T178" s="3"/>
      <c r="U178" s="3"/>
      <c r="V178" s="3"/>
      <c r="W178" s="3"/>
      <c r="X178" s="3"/>
      <c r="Y178" s="3"/>
      <c r="Z178" s="3"/>
      <c r="AA178" s="3"/>
    </row>
    <row r="179" ht="12.0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4"/>
      <c r="T179" s="3"/>
      <c r="U179" s="3"/>
      <c r="V179" s="3"/>
      <c r="W179" s="3"/>
      <c r="X179" s="3"/>
      <c r="Y179" s="3"/>
      <c r="Z179" s="3"/>
      <c r="AA179" s="3"/>
    </row>
    <row r="180" ht="12.0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4"/>
      <c r="T180" s="3"/>
      <c r="U180" s="3"/>
      <c r="V180" s="3"/>
      <c r="W180" s="3"/>
      <c r="X180" s="3"/>
      <c r="Y180" s="3"/>
      <c r="Z180" s="3"/>
      <c r="AA180" s="3"/>
    </row>
    <row r="181" ht="12.0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4"/>
      <c r="T181" s="3"/>
      <c r="U181" s="3"/>
      <c r="V181" s="3"/>
      <c r="W181" s="3"/>
      <c r="X181" s="3"/>
      <c r="Y181" s="3"/>
      <c r="Z181" s="3"/>
      <c r="AA181" s="3"/>
    </row>
    <row r="182" ht="12.0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4"/>
      <c r="T182" s="3"/>
      <c r="U182" s="3"/>
      <c r="V182" s="3"/>
      <c r="W182" s="3"/>
      <c r="X182" s="3"/>
      <c r="Y182" s="3"/>
      <c r="Z182" s="3"/>
      <c r="AA182" s="3"/>
    </row>
    <row r="183" ht="12.0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4"/>
      <c r="T183" s="3"/>
      <c r="U183" s="3"/>
      <c r="V183" s="3"/>
      <c r="W183" s="3"/>
      <c r="X183" s="3"/>
      <c r="Y183" s="3"/>
      <c r="Z183" s="3"/>
      <c r="AA183" s="3"/>
    </row>
    <row r="184" ht="12.0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4"/>
      <c r="T184" s="3"/>
      <c r="U184" s="3"/>
      <c r="V184" s="3"/>
      <c r="W184" s="3"/>
      <c r="X184" s="3"/>
      <c r="Y184" s="3"/>
      <c r="Z184" s="3"/>
      <c r="AA184" s="3"/>
    </row>
    <row r="185" ht="12.0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4"/>
      <c r="T185" s="3"/>
      <c r="U185" s="3"/>
      <c r="V185" s="3"/>
      <c r="W185" s="3"/>
      <c r="X185" s="3"/>
      <c r="Y185" s="3"/>
      <c r="Z185" s="3"/>
      <c r="AA185" s="3"/>
    </row>
    <row r="186" ht="12.0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4"/>
      <c r="T186" s="3"/>
      <c r="U186" s="3"/>
      <c r="V186" s="3"/>
      <c r="W186" s="3"/>
      <c r="X186" s="3"/>
      <c r="Y186" s="3"/>
      <c r="Z186" s="3"/>
      <c r="AA186" s="3"/>
    </row>
    <row r="187" ht="12.0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4"/>
      <c r="T187" s="3"/>
      <c r="U187" s="3"/>
      <c r="V187" s="3"/>
      <c r="W187" s="3"/>
      <c r="X187" s="3"/>
      <c r="Y187" s="3"/>
      <c r="Z187" s="3"/>
      <c r="AA187" s="3"/>
    </row>
    <row r="188" ht="12.0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4"/>
      <c r="T188" s="3"/>
      <c r="U188" s="3"/>
      <c r="V188" s="3"/>
      <c r="W188" s="3"/>
      <c r="X188" s="3"/>
      <c r="Y188" s="3"/>
      <c r="Z188" s="3"/>
      <c r="AA188" s="3"/>
    </row>
    <row r="189" ht="12.0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4"/>
      <c r="T189" s="3"/>
      <c r="U189" s="3"/>
      <c r="V189" s="3"/>
      <c r="W189" s="3"/>
      <c r="X189" s="3"/>
      <c r="Y189" s="3"/>
      <c r="Z189" s="3"/>
      <c r="AA189" s="3"/>
    </row>
    <row r="190" ht="12.0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4"/>
      <c r="T190" s="3"/>
      <c r="U190" s="3"/>
      <c r="V190" s="3"/>
      <c r="W190" s="3"/>
      <c r="X190" s="3"/>
      <c r="Y190" s="3"/>
      <c r="Z190" s="3"/>
      <c r="AA190" s="3"/>
    </row>
    <row r="191" ht="12.0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4"/>
      <c r="T191" s="3"/>
      <c r="U191" s="3"/>
      <c r="V191" s="3"/>
      <c r="W191" s="3"/>
      <c r="X191" s="3"/>
      <c r="Y191" s="3"/>
      <c r="Z191" s="3"/>
      <c r="AA191" s="3"/>
    </row>
    <row r="192" ht="12.0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4"/>
      <c r="T192" s="3"/>
      <c r="U192" s="3"/>
      <c r="V192" s="3"/>
      <c r="W192" s="3"/>
      <c r="X192" s="3"/>
      <c r="Y192" s="3"/>
      <c r="Z192" s="3"/>
      <c r="AA192" s="3"/>
    </row>
    <row r="193" ht="12.0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4"/>
      <c r="T193" s="3"/>
      <c r="U193" s="3"/>
      <c r="V193" s="3"/>
      <c r="W193" s="3"/>
      <c r="X193" s="3"/>
      <c r="Y193" s="3"/>
      <c r="Z193" s="3"/>
      <c r="AA193" s="3"/>
    </row>
    <row r="194" ht="12.0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4"/>
      <c r="T194" s="3"/>
      <c r="U194" s="3"/>
      <c r="V194" s="3"/>
      <c r="W194" s="3"/>
      <c r="X194" s="3"/>
      <c r="Y194" s="3"/>
      <c r="Z194" s="3"/>
      <c r="AA194" s="3"/>
    </row>
    <row r="195" ht="12.0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4"/>
      <c r="T195" s="3"/>
      <c r="U195" s="3"/>
      <c r="V195" s="3"/>
      <c r="W195" s="3"/>
      <c r="X195" s="3"/>
      <c r="Y195" s="3"/>
      <c r="Z195" s="3"/>
      <c r="AA195" s="3"/>
    </row>
    <row r="196" ht="12.0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4"/>
      <c r="T196" s="3"/>
      <c r="U196" s="3"/>
      <c r="V196" s="3"/>
      <c r="W196" s="3"/>
      <c r="X196" s="3"/>
      <c r="Y196" s="3"/>
      <c r="Z196" s="3"/>
      <c r="AA196" s="3"/>
    </row>
    <row r="197" ht="12.0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4"/>
      <c r="T197" s="3"/>
      <c r="U197" s="3"/>
      <c r="V197" s="3"/>
      <c r="W197" s="3"/>
      <c r="X197" s="3"/>
      <c r="Y197" s="3"/>
      <c r="Z197" s="3"/>
      <c r="AA197" s="3"/>
    </row>
    <row r="198" ht="12.0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4"/>
      <c r="T198" s="3"/>
      <c r="U198" s="3"/>
      <c r="V198" s="3"/>
      <c r="W198" s="3"/>
      <c r="X198" s="3"/>
      <c r="Y198" s="3"/>
      <c r="Z198" s="3"/>
      <c r="AA198" s="3"/>
    </row>
    <row r="199" ht="12.0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4"/>
      <c r="T199" s="3"/>
      <c r="U199" s="3"/>
      <c r="V199" s="3"/>
      <c r="W199" s="3"/>
      <c r="X199" s="3"/>
      <c r="Y199" s="3"/>
      <c r="Z199" s="3"/>
      <c r="AA199" s="3"/>
    </row>
    <row r="200" ht="12.0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4"/>
      <c r="T200" s="3"/>
      <c r="U200" s="3"/>
      <c r="V200" s="3"/>
      <c r="W200" s="3"/>
      <c r="X200" s="3"/>
      <c r="Y200" s="3"/>
      <c r="Z200" s="3"/>
      <c r="AA200" s="3"/>
    </row>
    <row r="201" ht="12.0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4"/>
      <c r="T201" s="3"/>
      <c r="U201" s="3"/>
      <c r="V201" s="3"/>
      <c r="W201" s="3"/>
      <c r="X201" s="3"/>
      <c r="Y201" s="3"/>
      <c r="Z201" s="3"/>
      <c r="AA201" s="3"/>
    </row>
    <row r="202" ht="12.0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4"/>
      <c r="T202" s="3"/>
      <c r="U202" s="3"/>
      <c r="V202" s="3"/>
      <c r="W202" s="3"/>
      <c r="X202" s="3"/>
      <c r="Y202" s="3"/>
      <c r="Z202" s="3"/>
      <c r="AA202" s="3"/>
    </row>
    <row r="203" ht="12.0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4"/>
      <c r="T203" s="3"/>
      <c r="U203" s="3"/>
      <c r="V203" s="3"/>
      <c r="W203" s="3"/>
      <c r="X203" s="3"/>
      <c r="Y203" s="3"/>
      <c r="Z203" s="3"/>
      <c r="AA203" s="3"/>
    </row>
    <row r="204" ht="12.0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4"/>
      <c r="T204" s="3"/>
      <c r="U204" s="3"/>
      <c r="V204" s="3"/>
      <c r="W204" s="3"/>
      <c r="X204" s="3"/>
      <c r="Y204" s="3"/>
      <c r="Z204" s="3"/>
      <c r="AA204" s="3"/>
    </row>
    <row r="205" ht="12.0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4"/>
      <c r="T205" s="3"/>
      <c r="U205" s="3"/>
      <c r="V205" s="3"/>
      <c r="W205" s="3"/>
      <c r="X205" s="3"/>
      <c r="Y205" s="3"/>
      <c r="Z205" s="3"/>
      <c r="AA205" s="3"/>
    </row>
    <row r="206" ht="12.0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4"/>
      <c r="T206" s="3"/>
      <c r="U206" s="3"/>
      <c r="V206" s="3"/>
      <c r="W206" s="3"/>
      <c r="X206" s="3"/>
      <c r="Y206" s="3"/>
      <c r="Z206" s="3"/>
      <c r="AA206" s="3"/>
    </row>
    <row r="207" ht="12.0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4"/>
      <c r="T207" s="3"/>
      <c r="U207" s="3"/>
      <c r="V207" s="3"/>
      <c r="W207" s="3"/>
      <c r="X207" s="3"/>
      <c r="Y207" s="3"/>
      <c r="Z207" s="3"/>
      <c r="AA207" s="3"/>
    </row>
    <row r="208" ht="12.0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4"/>
      <c r="T208" s="3"/>
      <c r="U208" s="3"/>
      <c r="V208" s="3"/>
      <c r="W208" s="3"/>
      <c r="X208" s="3"/>
      <c r="Y208" s="3"/>
      <c r="Z208" s="3"/>
      <c r="AA208" s="3"/>
    </row>
    <row r="209" ht="12.0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4"/>
      <c r="T209" s="3"/>
      <c r="U209" s="3"/>
      <c r="V209" s="3"/>
      <c r="W209" s="3"/>
      <c r="X209" s="3"/>
      <c r="Y209" s="3"/>
      <c r="Z209" s="3"/>
      <c r="AA209" s="3"/>
    </row>
    <row r="210" ht="12.0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4"/>
      <c r="T210" s="3"/>
      <c r="U210" s="3"/>
      <c r="V210" s="3"/>
      <c r="W210" s="3"/>
      <c r="X210" s="3"/>
      <c r="Y210" s="3"/>
      <c r="Z210" s="3"/>
      <c r="AA210" s="3"/>
    </row>
    <row r="211" ht="12.0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4"/>
      <c r="T211" s="3"/>
      <c r="U211" s="3"/>
      <c r="V211" s="3"/>
      <c r="W211" s="3"/>
      <c r="X211" s="3"/>
      <c r="Y211" s="3"/>
      <c r="Z211" s="3"/>
      <c r="AA211" s="3"/>
    </row>
    <row r="212" ht="12.0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4"/>
      <c r="T212" s="3"/>
      <c r="U212" s="3"/>
      <c r="V212" s="3"/>
      <c r="W212" s="3"/>
      <c r="X212" s="3"/>
      <c r="Y212" s="3"/>
      <c r="Z212" s="3"/>
      <c r="AA212" s="3"/>
    </row>
    <row r="213" ht="12.0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4"/>
      <c r="T213" s="3"/>
      <c r="U213" s="3"/>
      <c r="V213" s="3"/>
      <c r="W213" s="3"/>
      <c r="X213" s="3"/>
      <c r="Y213" s="3"/>
      <c r="Z213" s="3"/>
      <c r="AA213" s="3"/>
    </row>
    <row r="214" ht="12.0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4"/>
      <c r="T214" s="3"/>
      <c r="U214" s="3"/>
      <c r="V214" s="3"/>
      <c r="W214" s="3"/>
      <c r="X214" s="3"/>
      <c r="Y214" s="3"/>
      <c r="Z214" s="3"/>
      <c r="AA214" s="3"/>
    </row>
    <row r="215" ht="12.0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4"/>
      <c r="T215" s="3"/>
      <c r="U215" s="3"/>
      <c r="V215" s="3"/>
      <c r="W215" s="3"/>
      <c r="X215" s="3"/>
      <c r="Y215" s="3"/>
      <c r="Z215" s="3"/>
      <c r="AA215" s="3"/>
    </row>
    <row r="216" ht="12.0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4"/>
      <c r="T216" s="3"/>
      <c r="U216" s="3"/>
      <c r="V216" s="3"/>
      <c r="W216" s="3"/>
      <c r="X216" s="3"/>
      <c r="Y216" s="3"/>
      <c r="Z216" s="3"/>
      <c r="AA216" s="3"/>
    </row>
    <row r="217" ht="12.0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4"/>
      <c r="T217" s="3"/>
      <c r="U217" s="3"/>
      <c r="V217" s="3"/>
      <c r="W217" s="3"/>
      <c r="X217" s="3"/>
      <c r="Y217" s="3"/>
      <c r="Z217" s="3"/>
      <c r="AA217" s="3"/>
    </row>
    <row r="218" ht="12.0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4"/>
      <c r="T218" s="3"/>
      <c r="U218" s="3"/>
      <c r="V218" s="3"/>
      <c r="W218" s="3"/>
      <c r="X218" s="3"/>
      <c r="Y218" s="3"/>
      <c r="Z218" s="3"/>
      <c r="AA218" s="3"/>
    </row>
    <row r="219" ht="12.0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4"/>
      <c r="T219" s="3"/>
      <c r="U219" s="3"/>
      <c r="V219" s="3"/>
      <c r="W219" s="3"/>
      <c r="X219" s="3"/>
      <c r="Y219" s="3"/>
      <c r="Z219" s="3"/>
      <c r="AA219" s="3"/>
    </row>
    <row r="220" ht="12.0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4"/>
      <c r="T220" s="3"/>
      <c r="U220" s="3"/>
      <c r="V220" s="3"/>
      <c r="W220" s="3"/>
      <c r="X220" s="3"/>
      <c r="Y220" s="3"/>
      <c r="Z220" s="3"/>
      <c r="AA220" s="3"/>
    </row>
    <row r="221" ht="12.0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4"/>
      <c r="T221" s="3"/>
      <c r="U221" s="3"/>
      <c r="V221" s="3"/>
      <c r="W221" s="3"/>
      <c r="X221" s="3"/>
      <c r="Y221" s="3"/>
      <c r="Z221" s="3"/>
      <c r="AA221" s="3"/>
    </row>
    <row r="222" ht="12.0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4"/>
      <c r="T222" s="3"/>
      <c r="U222" s="3"/>
      <c r="V222" s="3"/>
      <c r="W222" s="3"/>
      <c r="X222" s="3"/>
      <c r="Y222" s="3"/>
      <c r="Z222" s="3"/>
      <c r="AA222" s="3"/>
    </row>
    <row r="223" ht="12.0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4"/>
      <c r="T223" s="3"/>
      <c r="U223" s="3"/>
      <c r="V223" s="3"/>
      <c r="W223" s="3"/>
      <c r="X223" s="3"/>
      <c r="Y223" s="3"/>
      <c r="Z223" s="3"/>
      <c r="AA223" s="3"/>
    </row>
    <row r="224" ht="12.0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4"/>
      <c r="T224" s="3"/>
      <c r="U224" s="3"/>
      <c r="V224" s="3"/>
      <c r="W224" s="3"/>
      <c r="X224" s="3"/>
      <c r="Y224" s="3"/>
      <c r="Z224" s="3"/>
      <c r="AA224" s="3"/>
    </row>
    <row r="225" ht="12.0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4"/>
      <c r="T225" s="3"/>
      <c r="U225" s="3"/>
      <c r="V225" s="3"/>
      <c r="W225" s="3"/>
      <c r="X225" s="3"/>
      <c r="Y225" s="3"/>
      <c r="Z225" s="3"/>
      <c r="AA225" s="3"/>
    </row>
    <row r="226" ht="12.0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4"/>
      <c r="T226" s="3"/>
      <c r="U226" s="3"/>
      <c r="V226" s="3"/>
      <c r="W226" s="3"/>
      <c r="X226" s="3"/>
      <c r="Y226" s="3"/>
      <c r="Z226" s="3"/>
      <c r="AA226" s="3"/>
    </row>
    <row r="227" ht="12.0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4"/>
      <c r="T227" s="3"/>
      <c r="U227" s="3"/>
      <c r="V227" s="3"/>
      <c r="W227" s="3"/>
      <c r="X227" s="3"/>
      <c r="Y227" s="3"/>
      <c r="Z227" s="3"/>
      <c r="AA227" s="3"/>
    </row>
    <row r="228" ht="12.0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4"/>
      <c r="T228" s="3"/>
      <c r="U228" s="3"/>
      <c r="V228" s="3"/>
      <c r="W228" s="3"/>
      <c r="X228" s="3"/>
      <c r="Y228" s="3"/>
      <c r="Z228" s="3"/>
      <c r="AA228" s="3"/>
    </row>
    <row r="229" ht="12.0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4"/>
      <c r="T229" s="3"/>
      <c r="U229" s="3"/>
      <c r="V229" s="3"/>
      <c r="W229" s="3"/>
      <c r="X229" s="3"/>
      <c r="Y229" s="3"/>
      <c r="Z229" s="3"/>
      <c r="AA229" s="3"/>
    </row>
    <row r="230" ht="12.0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4"/>
      <c r="T230" s="3"/>
      <c r="U230" s="3"/>
      <c r="V230" s="3"/>
      <c r="W230" s="3"/>
      <c r="X230" s="3"/>
      <c r="Y230" s="3"/>
      <c r="Z230" s="3"/>
      <c r="AA230" s="3"/>
    </row>
    <row r="231" ht="12.0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4"/>
      <c r="T231" s="3"/>
      <c r="U231" s="3"/>
      <c r="V231" s="3"/>
      <c r="W231" s="3"/>
      <c r="X231" s="3"/>
      <c r="Y231" s="3"/>
      <c r="Z231" s="3"/>
      <c r="AA231" s="3"/>
    </row>
    <row r="232" ht="12.0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4"/>
      <c r="T232" s="3"/>
      <c r="U232" s="3"/>
      <c r="V232" s="3"/>
      <c r="W232" s="3"/>
      <c r="X232" s="3"/>
      <c r="Y232" s="3"/>
      <c r="Z232" s="3"/>
      <c r="AA232" s="3"/>
    </row>
    <row r="233" ht="12.0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4"/>
      <c r="T233" s="3"/>
      <c r="U233" s="3"/>
      <c r="V233" s="3"/>
      <c r="W233" s="3"/>
      <c r="X233" s="3"/>
      <c r="Y233" s="3"/>
      <c r="Z233" s="3"/>
      <c r="AA233" s="3"/>
    </row>
    <row r="234" ht="12.0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4"/>
      <c r="T234" s="3"/>
      <c r="U234" s="3"/>
      <c r="V234" s="3"/>
      <c r="W234" s="3"/>
      <c r="X234" s="3"/>
      <c r="Y234" s="3"/>
      <c r="Z234" s="3"/>
      <c r="AA234" s="3"/>
    </row>
    <row r="235" ht="12.0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4"/>
      <c r="T235" s="3"/>
      <c r="U235" s="3"/>
      <c r="V235" s="3"/>
      <c r="W235" s="3"/>
      <c r="X235" s="3"/>
      <c r="Y235" s="3"/>
      <c r="Z235" s="3"/>
      <c r="AA235" s="3"/>
    </row>
    <row r="236" ht="12.0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4"/>
      <c r="T236" s="3"/>
      <c r="U236" s="3"/>
      <c r="V236" s="3"/>
      <c r="W236" s="3"/>
      <c r="X236" s="3"/>
      <c r="Y236" s="3"/>
      <c r="Z236" s="3"/>
      <c r="AA236" s="3"/>
    </row>
    <row r="237" ht="12.0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4"/>
      <c r="T237" s="3"/>
      <c r="U237" s="3"/>
      <c r="V237" s="3"/>
      <c r="W237" s="3"/>
      <c r="X237" s="3"/>
      <c r="Y237" s="3"/>
      <c r="Z237" s="3"/>
      <c r="AA237" s="3"/>
    </row>
    <row r="238" ht="12.0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4"/>
      <c r="T238" s="3"/>
      <c r="U238" s="3"/>
      <c r="V238" s="3"/>
      <c r="W238" s="3"/>
      <c r="X238" s="3"/>
      <c r="Y238" s="3"/>
      <c r="Z238" s="3"/>
      <c r="AA238" s="3"/>
    </row>
    <row r="239" ht="12.0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4"/>
      <c r="T239" s="3"/>
      <c r="U239" s="3"/>
      <c r="V239" s="3"/>
      <c r="W239" s="3"/>
      <c r="X239" s="3"/>
      <c r="Y239" s="3"/>
      <c r="Z239" s="3"/>
      <c r="AA239" s="3"/>
    </row>
    <row r="240" ht="12.0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4"/>
      <c r="T240" s="3"/>
      <c r="U240" s="3"/>
      <c r="V240" s="3"/>
      <c r="W240" s="3"/>
      <c r="X240" s="3"/>
      <c r="Y240" s="3"/>
      <c r="Z240" s="3"/>
      <c r="AA240" s="3"/>
    </row>
    <row r="241" ht="12.0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4"/>
      <c r="T241" s="3"/>
      <c r="U241" s="3"/>
      <c r="V241" s="3"/>
      <c r="W241" s="3"/>
      <c r="X241" s="3"/>
      <c r="Y241" s="3"/>
      <c r="Z241" s="3"/>
      <c r="AA241" s="3"/>
    </row>
    <row r="242" ht="12.0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4"/>
      <c r="T242" s="3"/>
      <c r="U242" s="3"/>
      <c r="V242" s="3"/>
      <c r="W242" s="3"/>
      <c r="X242" s="3"/>
      <c r="Y242" s="3"/>
      <c r="Z242" s="3"/>
      <c r="AA242" s="3"/>
    </row>
    <row r="243" ht="12.0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4"/>
      <c r="T243" s="3"/>
      <c r="U243" s="3"/>
      <c r="V243" s="3"/>
      <c r="W243" s="3"/>
      <c r="X243" s="3"/>
      <c r="Y243" s="3"/>
      <c r="Z243" s="3"/>
      <c r="AA243" s="3"/>
    </row>
    <row r="244" ht="12.0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4"/>
      <c r="T244" s="3"/>
      <c r="U244" s="3"/>
      <c r="V244" s="3"/>
      <c r="W244" s="3"/>
      <c r="X244" s="3"/>
      <c r="Y244" s="3"/>
      <c r="Z244" s="3"/>
      <c r="AA244" s="3"/>
    </row>
    <row r="245" ht="12.0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4"/>
      <c r="T245" s="3"/>
      <c r="U245" s="3"/>
      <c r="V245" s="3"/>
      <c r="W245" s="3"/>
      <c r="X245" s="3"/>
      <c r="Y245" s="3"/>
      <c r="Z245" s="3"/>
      <c r="AA245" s="3"/>
    </row>
    <row r="246" ht="12.0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4"/>
      <c r="T246" s="3"/>
      <c r="U246" s="3"/>
      <c r="V246" s="3"/>
      <c r="W246" s="3"/>
      <c r="X246" s="3"/>
      <c r="Y246" s="3"/>
      <c r="Z246" s="3"/>
      <c r="AA246" s="3"/>
    </row>
    <row r="247" ht="12.0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4"/>
      <c r="T247" s="3"/>
      <c r="U247" s="3"/>
      <c r="V247" s="3"/>
      <c r="W247" s="3"/>
      <c r="X247" s="3"/>
      <c r="Y247" s="3"/>
      <c r="Z247" s="3"/>
      <c r="AA247" s="3"/>
    </row>
    <row r="248" ht="12.0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4"/>
      <c r="T248" s="3"/>
      <c r="U248" s="3"/>
      <c r="V248" s="3"/>
      <c r="W248" s="3"/>
      <c r="X248" s="3"/>
      <c r="Y248" s="3"/>
      <c r="Z248" s="3"/>
      <c r="AA248" s="3"/>
    </row>
    <row r="249" ht="12.0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4"/>
      <c r="T249" s="3"/>
      <c r="U249" s="3"/>
      <c r="V249" s="3"/>
      <c r="W249" s="3"/>
      <c r="X249" s="3"/>
      <c r="Y249" s="3"/>
      <c r="Z249" s="3"/>
      <c r="AA249" s="3"/>
    </row>
    <row r="250" ht="12.0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4"/>
      <c r="T250" s="3"/>
      <c r="U250" s="3"/>
      <c r="V250" s="3"/>
      <c r="W250" s="3"/>
      <c r="X250" s="3"/>
      <c r="Y250" s="3"/>
      <c r="Z250" s="3"/>
      <c r="AA250" s="3"/>
    </row>
    <row r="251" ht="12.0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4"/>
      <c r="T251" s="3"/>
      <c r="U251" s="3"/>
      <c r="V251" s="3"/>
      <c r="W251" s="3"/>
      <c r="X251" s="3"/>
      <c r="Y251" s="3"/>
      <c r="Z251" s="3"/>
      <c r="AA251" s="3"/>
    </row>
    <row r="252" ht="12.0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4"/>
      <c r="T252" s="3"/>
      <c r="U252" s="3"/>
      <c r="V252" s="3"/>
      <c r="W252" s="3"/>
      <c r="X252" s="3"/>
      <c r="Y252" s="3"/>
      <c r="Z252" s="3"/>
      <c r="AA252" s="3"/>
    </row>
    <row r="253" ht="12.0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4"/>
      <c r="T253" s="3"/>
      <c r="U253" s="3"/>
      <c r="V253" s="3"/>
      <c r="W253" s="3"/>
      <c r="X253" s="3"/>
      <c r="Y253" s="3"/>
      <c r="Z253" s="3"/>
      <c r="AA253" s="3"/>
    </row>
    <row r="254" ht="12.0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4"/>
      <c r="T254" s="3"/>
      <c r="U254" s="3"/>
      <c r="V254" s="3"/>
      <c r="W254" s="3"/>
      <c r="X254" s="3"/>
      <c r="Y254" s="3"/>
      <c r="Z254" s="3"/>
      <c r="AA254" s="3"/>
    </row>
    <row r="255" ht="12.0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4"/>
      <c r="T255" s="3"/>
      <c r="U255" s="3"/>
      <c r="V255" s="3"/>
      <c r="W255" s="3"/>
      <c r="X255" s="3"/>
      <c r="Y255" s="3"/>
      <c r="Z255" s="3"/>
      <c r="AA255" s="3"/>
    </row>
    <row r="256" ht="12.0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4"/>
      <c r="T256" s="3"/>
      <c r="U256" s="3"/>
      <c r="V256" s="3"/>
      <c r="W256" s="3"/>
      <c r="X256" s="3"/>
      <c r="Y256" s="3"/>
      <c r="Z256" s="3"/>
      <c r="AA256" s="3"/>
    </row>
    <row r="257" ht="12.0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4"/>
      <c r="T257" s="3"/>
      <c r="U257" s="3"/>
      <c r="V257" s="3"/>
      <c r="W257" s="3"/>
      <c r="X257" s="3"/>
      <c r="Y257" s="3"/>
      <c r="Z257" s="3"/>
      <c r="AA257" s="3"/>
    </row>
    <row r="258" ht="12.0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4"/>
      <c r="T258" s="3"/>
      <c r="U258" s="3"/>
      <c r="V258" s="3"/>
      <c r="W258" s="3"/>
      <c r="X258" s="3"/>
      <c r="Y258" s="3"/>
      <c r="Z258" s="3"/>
      <c r="AA258" s="3"/>
    </row>
    <row r="259" ht="12.0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4"/>
      <c r="T259" s="3"/>
      <c r="U259" s="3"/>
      <c r="V259" s="3"/>
      <c r="W259" s="3"/>
      <c r="X259" s="3"/>
      <c r="Y259" s="3"/>
      <c r="Z259" s="3"/>
      <c r="AA259" s="3"/>
    </row>
    <row r="260" ht="12.0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4"/>
      <c r="T260" s="3"/>
      <c r="U260" s="3"/>
      <c r="V260" s="3"/>
      <c r="W260" s="3"/>
      <c r="X260" s="3"/>
      <c r="Y260" s="3"/>
      <c r="Z260" s="3"/>
      <c r="AA260" s="3"/>
    </row>
    <row r="261" ht="12.0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4"/>
      <c r="T261" s="3"/>
      <c r="U261" s="3"/>
      <c r="V261" s="3"/>
      <c r="W261" s="3"/>
      <c r="X261" s="3"/>
      <c r="Y261" s="3"/>
      <c r="Z261" s="3"/>
      <c r="AA261" s="3"/>
    </row>
    <row r="262" ht="12.0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4"/>
      <c r="T262" s="3"/>
      <c r="U262" s="3"/>
      <c r="V262" s="3"/>
      <c r="W262" s="3"/>
      <c r="X262" s="3"/>
      <c r="Y262" s="3"/>
      <c r="Z262" s="3"/>
      <c r="AA262" s="3"/>
    </row>
    <row r="263" ht="12.0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4"/>
      <c r="T263" s="3"/>
      <c r="U263" s="3"/>
      <c r="V263" s="3"/>
      <c r="W263" s="3"/>
      <c r="X263" s="3"/>
      <c r="Y263" s="3"/>
      <c r="Z263" s="3"/>
      <c r="AA263" s="3"/>
    </row>
    <row r="264" ht="12.0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4"/>
      <c r="T264" s="3"/>
      <c r="U264" s="3"/>
      <c r="V264" s="3"/>
      <c r="W264" s="3"/>
      <c r="X264" s="3"/>
      <c r="Y264" s="3"/>
      <c r="Z264" s="3"/>
      <c r="AA264" s="3"/>
    </row>
    <row r="265" ht="12.0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4"/>
      <c r="T265" s="3"/>
      <c r="U265" s="3"/>
      <c r="V265" s="3"/>
      <c r="W265" s="3"/>
      <c r="X265" s="3"/>
      <c r="Y265" s="3"/>
      <c r="Z265" s="3"/>
      <c r="AA265" s="3"/>
    </row>
    <row r="266" ht="12.0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4"/>
      <c r="T266" s="3"/>
      <c r="U266" s="3"/>
      <c r="V266" s="3"/>
      <c r="W266" s="3"/>
      <c r="X266" s="3"/>
      <c r="Y266" s="3"/>
      <c r="Z266" s="3"/>
      <c r="AA266" s="3"/>
    </row>
    <row r="267" ht="12.0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4"/>
      <c r="T267" s="3"/>
      <c r="U267" s="3"/>
      <c r="V267" s="3"/>
      <c r="W267" s="3"/>
      <c r="X267" s="3"/>
      <c r="Y267" s="3"/>
      <c r="Z267" s="3"/>
      <c r="AA267" s="3"/>
    </row>
    <row r="268" ht="12.0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4"/>
      <c r="T268" s="3"/>
      <c r="U268" s="3"/>
      <c r="V268" s="3"/>
      <c r="W268" s="3"/>
      <c r="X268" s="3"/>
      <c r="Y268" s="3"/>
      <c r="Z268" s="3"/>
      <c r="AA268" s="3"/>
    </row>
    <row r="269" ht="12.0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4"/>
      <c r="T269" s="3"/>
      <c r="U269" s="3"/>
      <c r="V269" s="3"/>
      <c r="W269" s="3"/>
      <c r="X269" s="3"/>
      <c r="Y269" s="3"/>
      <c r="Z269" s="3"/>
      <c r="AA269" s="3"/>
    </row>
    <row r="270" ht="12.0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4"/>
      <c r="T270" s="3"/>
      <c r="U270" s="3"/>
      <c r="V270" s="3"/>
      <c r="W270" s="3"/>
      <c r="X270" s="3"/>
      <c r="Y270" s="3"/>
      <c r="Z270" s="3"/>
      <c r="AA270" s="3"/>
    </row>
    <row r="271" ht="12.0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4"/>
      <c r="T271" s="3"/>
      <c r="U271" s="3"/>
      <c r="V271" s="3"/>
      <c r="W271" s="3"/>
      <c r="X271" s="3"/>
      <c r="Y271" s="3"/>
      <c r="Z271" s="3"/>
      <c r="AA271" s="3"/>
    </row>
    <row r="272" ht="12.0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4"/>
      <c r="T272" s="3"/>
      <c r="U272" s="3"/>
      <c r="V272" s="3"/>
      <c r="W272" s="3"/>
      <c r="X272" s="3"/>
      <c r="Y272" s="3"/>
      <c r="Z272" s="3"/>
      <c r="AA272" s="3"/>
    </row>
    <row r="273" ht="12.0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4"/>
      <c r="T273" s="3"/>
      <c r="U273" s="3"/>
      <c r="V273" s="3"/>
      <c r="W273" s="3"/>
      <c r="X273" s="3"/>
      <c r="Y273" s="3"/>
      <c r="Z273" s="3"/>
      <c r="AA273" s="3"/>
    </row>
    <row r="274" ht="12.0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4"/>
      <c r="T274" s="3"/>
      <c r="U274" s="3"/>
      <c r="V274" s="3"/>
      <c r="W274" s="3"/>
      <c r="X274" s="3"/>
      <c r="Y274" s="3"/>
      <c r="Z274" s="3"/>
      <c r="AA274" s="3"/>
    </row>
    <row r="275" ht="12.0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4"/>
      <c r="T275" s="3"/>
      <c r="U275" s="3"/>
      <c r="V275" s="3"/>
      <c r="W275" s="3"/>
      <c r="X275" s="3"/>
      <c r="Y275" s="3"/>
      <c r="Z275" s="3"/>
      <c r="AA275" s="3"/>
    </row>
    <row r="276" ht="12.0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4"/>
      <c r="T276" s="3"/>
      <c r="U276" s="3"/>
      <c r="V276" s="3"/>
      <c r="W276" s="3"/>
      <c r="X276" s="3"/>
      <c r="Y276" s="3"/>
      <c r="Z276" s="3"/>
      <c r="AA276" s="3"/>
    </row>
    <row r="277" ht="12.0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4"/>
      <c r="T277" s="3"/>
      <c r="U277" s="3"/>
      <c r="V277" s="3"/>
      <c r="W277" s="3"/>
      <c r="X277" s="3"/>
      <c r="Y277" s="3"/>
      <c r="Z277" s="3"/>
      <c r="AA277" s="3"/>
    </row>
    <row r="278" ht="12.0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4"/>
      <c r="T278" s="3"/>
      <c r="U278" s="3"/>
      <c r="V278" s="3"/>
      <c r="W278" s="3"/>
      <c r="X278" s="3"/>
      <c r="Y278" s="3"/>
      <c r="Z278" s="3"/>
      <c r="AA278" s="3"/>
    </row>
    <row r="279" ht="12.0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4"/>
      <c r="T279" s="3"/>
      <c r="U279" s="3"/>
      <c r="V279" s="3"/>
      <c r="W279" s="3"/>
      <c r="X279" s="3"/>
      <c r="Y279" s="3"/>
      <c r="Z279" s="3"/>
      <c r="AA279" s="3"/>
    </row>
    <row r="280" ht="12.0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4"/>
      <c r="T280" s="3"/>
      <c r="U280" s="3"/>
      <c r="V280" s="3"/>
      <c r="W280" s="3"/>
      <c r="X280" s="3"/>
      <c r="Y280" s="3"/>
      <c r="Z280" s="3"/>
      <c r="AA280" s="3"/>
    </row>
    <row r="281" ht="12.0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4"/>
      <c r="T281" s="3"/>
      <c r="U281" s="3"/>
      <c r="V281" s="3"/>
      <c r="W281" s="3"/>
      <c r="X281" s="3"/>
      <c r="Y281" s="3"/>
      <c r="Z281" s="3"/>
      <c r="AA281" s="3"/>
    </row>
    <row r="282" ht="12.0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4"/>
      <c r="T282" s="3"/>
      <c r="U282" s="3"/>
      <c r="V282" s="3"/>
      <c r="W282" s="3"/>
      <c r="X282" s="3"/>
      <c r="Y282" s="3"/>
      <c r="Z282" s="3"/>
      <c r="AA282" s="3"/>
    </row>
    <row r="283" ht="12.0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4"/>
      <c r="T283" s="3"/>
      <c r="U283" s="3"/>
      <c r="V283" s="3"/>
      <c r="W283" s="3"/>
      <c r="X283" s="3"/>
      <c r="Y283" s="3"/>
      <c r="Z283" s="3"/>
      <c r="AA283" s="3"/>
    </row>
    <row r="284" ht="12.0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4"/>
      <c r="T284" s="3"/>
      <c r="U284" s="3"/>
      <c r="V284" s="3"/>
      <c r="W284" s="3"/>
      <c r="X284" s="3"/>
      <c r="Y284" s="3"/>
      <c r="Z284" s="3"/>
      <c r="AA284" s="3"/>
    </row>
    <row r="285" ht="12.0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4"/>
      <c r="T285" s="3"/>
      <c r="U285" s="3"/>
      <c r="V285" s="3"/>
      <c r="W285" s="3"/>
      <c r="X285" s="3"/>
      <c r="Y285" s="3"/>
      <c r="Z285" s="3"/>
      <c r="AA285" s="3"/>
    </row>
    <row r="286" ht="12.0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4"/>
      <c r="T286" s="3"/>
      <c r="U286" s="3"/>
      <c r="V286" s="3"/>
      <c r="W286" s="3"/>
      <c r="X286" s="3"/>
      <c r="Y286" s="3"/>
      <c r="Z286" s="3"/>
      <c r="AA286" s="3"/>
    </row>
    <row r="287" ht="12.0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4"/>
      <c r="T287" s="3"/>
      <c r="U287" s="3"/>
      <c r="V287" s="3"/>
      <c r="W287" s="3"/>
      <c r="X287" s="3"/>
      <c r="Y287" s="3"/>
      <c r="Z287" s="3"/>
      <c r="AA287" s="3"/>
    </row>
    <row r="288" ht="12.0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4"/>
      <c r="T288" s="3"/>
      <c r="U288" s="3"/>
      <c r="V288" s="3"/>
      <c r="W288" s="3"/>
      <c r="X288" s="3"/>
      <c r="Y288" s="3"/>
      <c r="Z288" s="3"/>
      <c r="AA288" s="3"/>
    </row>
    <row r="289" ht="12.0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4"/>
      <c r="T289" s="3"/>
      <c r="U289" s="3"/>
      <c r="V289" s="3"/>
      <c r="W289" s="3"/>
      <c r="X289" s="3"/>
      <c r="Y289" s="3"/>
      <c r="Z289" s="3"/>
      <c r="AA289" s="3"/>
    </row>
    <row r="290" ht="12.0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4"/>
      <c r="T290" s="3"/>
      <c r="U290" s="3"/>
      <c r="V290" s="3"/>
      <c r="W290" s="3"/>
      <c r="X290" s="3"/>
      <c r="Y290" s="3"/>
      <c r="Z290" s="3"/>
      <c r="AA290" s="3"/>
    </row>
    <row r="291" ht="12.0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4"/>
      <c r="T291" s="3"/>
      <c r="U291" s="3"/>
      <c r="V291" s="3"/>
      <c r="W291" s="3"/>
      <c r="X291" s="3"/>
      <c r="Y291" s="3"/>
      <c r="Z291" s="3"/>
      <c r="AA291" s="3"/>
    </row>
    <row r="292" ht="12.0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4"/>
      <c r="T292" s="3"/>
      <c r="U292" s="3"/>
      <c r="V292" s="3"/>
      <c r="W292" s="3"/>
      <c r="X292" s="3"/>
      <c r="Y292" s="3"/>
      <c r="Z292" s="3"/>
      <c r="AA292" s="3"/>
    </row>
    <row r="293" ht="12.0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4"/>
      <c r="T293" s="3"/>
      <c r="U293" s="3"/>
      <c r="V293" s="3"/>
      <c r="W293" s="3"/>
      <c r="X293" s="3"/>
      <c r="Y293" s="3"/>
      <c r="Z293" s="3"/>
      <c r="AA293" s="3"/>
    </row>
    <row r="294" ht="12.0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4"/>
      <c r="T294" s="3"/>
      <c r="U294" s="3"/>
      <c r="V294" s="3"/>
      <c r="W294" s="3"/>
      <c r="X294" s="3"/>
      <c r="Y294" s="3"/>
      <c r="Z294" s="3"/>
      <c r="AA294" s="3"/>
    </row>
    <row r="295" ht="12.0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4"/>
      <c r="T295" s="3"/>
      <c r="U295" s="3"/>
      <c r="V295" s="3"/>
      <c r="W295" s="3"/>
      <c r="X295" s="3"/>
      <c r="Y295" s="3"/>
      <c r="Z295" s="3"/>
      <c r="AA295" s="3"/>
    </row>
    <row r="296" ht="12.0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4"/>
      <c r="T296" s="3"/>
      <c r="U296" s="3"/>
      <c r="V296" s="3"/>
      <c r="W296" s="3"/>
      <c r="X296" s="3"/>
      <c r="Y296" s="3"/>
      <c r="Z296" s="3"/>
      <c r="AA296" s="3"/>
    </row>
    <row r="297" ht="12.0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4"/>
      <c r="T297" s="3"/>
      <c r="U297" s="3"/>
      <c r="V297" s="3"/>
      <c r="W297" s="3"/>
      <c r="X297" s="3"/>
      <c r="Y297" s="3"/>
      <c r="Z297" s="3"/>
      <c r="AA297" s="3"/>
    </row>
    <row r="298" ht="12.0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4"/>
      <c r="T298" s="3"/>
      <c r="U298" s="3"/>
      <c r="V298" s="3"/>
      <c r="W298" s="3"/>
      <c r="X298" s="3"/>
      <c r="Y298" s="3"/>
      <c r="Z298" s="3"/>
      <c r="AA298" s="3"/>
    </row>
    <row r="299" ht="12.0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4"/>
      <c r="T299" s="3"/>
      <c r="U299" s="3"/>
      <c r="V299" s="3"/>
      <c r="W299" s="3"/>
      <c r="X299" s="3"/>
      <c r="Y299" s="3"/>
      <c r="Z299" s="3"/>
      <c r="AA299" s="3"/>
    </row>
    <row r="300" ht="12.0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4"/>
      <c r="T300" s="3"/>
      <c r="U300" s="3"/>
      <c r="V300" s="3"/>
      <c r="W300" s="3"/>
      <c r="X300" s="3"/>
      <c r="Y300" s="3"/>
      <c r="Z300" s="3"/>
      <c r="AA300" s="3"/>
    </row>
    <row r="301" ht="12.0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4"/>
      <c r="T301" s="3"/>
      <c r="U301" s="3"/>
      <c r="V301" s="3"/>
      <c r="W301" s="3"/>
      <c r="X301" s="3"/>
      <c r="Y301" s="3"/>
      <c r="Z301" s="3"/>
      <c r="AA301" s="3"/>
    </row>
    <row r="302" ht="12.0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4"/>
      <c r="T302" s="3"/>
      <c r="U302" s="3"/>
      <c r="V302" s="3"/>
      <c r="W302" s="3"/>
      <c r="X302" s="3"/>
      <c r="Y302" s="3"/>
      <c r="Z302" s="3"/>
      <c r="AA302" s="3"/>
    </row>
    <row r="303" ht="12.0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4"/>
      <c r="T303" s="3"/>
      <c r="U303" s="3"/>
      <c r="V303" s="3"/>
      <c r="W303" s="3"/>
      <c r="X303" s="3"/>
      <c r="Y303" s="3"/>
      <c r="Z303" s="3"/>
      <c r="AA303" s="3"/>
    </row>
    <row r="304" ht="12.0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4"/>
      <c r="T304" s="3"/>
      <c r="U304" s="3"/>
      <c r="V304" s="3"/>
      <c r="W304" s="3"/>
      <c r="X304" s="3"/>
      <c r="Y304" s="3"/>
      <c r="Z304" s="3"/>
      <c r="AA304" s="3"/>
    </row>
    <row r="305" ht="12.0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4"/>
      <c r="T305" s="3"/>
      <c r="U305" s="3"/>
      <c r="V305" s="3"/>
      <c r="W305" s="3"/>
      <c r="X305" s="3"/>
      <c r="Y305" s="3"/>
      <c r="Z305" s="3"/>
      <c r="AA305" s="3"/>
    </row>
    <row r="306" ht="12.0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4"/>
      <c r="T306" s="3"/>
      <c r="U306" s="3"/>
      <c r="V306" s="3"/>
      <c r="W306" s="3"/>
      <c r="X306" s="3"/>
      <c r="Y306" s="3"/>
      <c r="Z306" s="3"/>
      <c r="AA306" s="3"/>
    </row>
    <row r="307" ht="12.0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4"/>
      <c r="T307" s="3"/>
      <c r="U307" s="3"/>
      <c r="V307" s="3"/>
      <c r="W307" s="3"/>
      <c r="X307" s="3"/>
      <c r="Y307" s="3"/>
      <c r="Z307" s="3"/>
      <c r="AA307" s="3"/>
    </row>
    <row r="308" ht="12.0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4"/>
      <c r="T308" s="3"/>
      <c r="U308" s="3"/>
      <c r="V308" s="3"/>
      <c r="W308" s="3"/>
      <c r="X308" s="3"/>
      <c r="Y308" s="3"/>
      <c r="Z308" s="3"/>
      <c r="AA308" s="3"/>
    </row>
    <row r="309" ht="12.0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4"/>
      <c r="T309" s="3"/>
      <c r="U309" s="3"/>
      <c r="V309" s="3"/>
      <c r="W309" s="3"/>
      <c r="X309" s="3"/>
      <c r="Y309" s="3"/>
      <c r="Z309" s="3"/>
      <c r="AA309" s="3"/>
    </row>
    <row r="310" ht="12.0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4"/>
      <c r="T310" s="3"/>
      <c r="U310" s="3"/>
      <c r="V310" s="3"/>
      <c r="W310" s="3"/>
      <c r="X310" s="3"/>
      <c r="Y310" s="3"/>
      <c r="Z310" s="3"/>
      <c r="AA310" s="3"/>
    </row>
    <row r="311" ht="12.0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4"/>
      <c r="T311" s="3"/>
      <c r="U311" s="3"/>
      <c r="V311" s="3"/>
      <c r="W311" s="3"/>
      <c r="X311" s="3"/>
      <c r="Y311" s="3"/>
      <c r="Z311" s="3"/>
      <c r="AA311" s="3"/>
    </row>
    <row r="312" ht="12.0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4"/>
      <c r="T312" s="3"/>
      <c r="U312" s="3"/>
      <c r="V312" s="3"/>
      <c r="W312" s="3"/>
      <c r="X312" s="3"/>
      <c r="Y312" s="3"/>
      <c r="Z312" s="3"/>
      <c r="AA312" s="3"/>
    </row>
    <row r="313" ht="12.0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4"/>
      <c r="T313" s="3"/>
      <c r="U313" s="3"/>
      <c r="V313" s="3"/>
      <c r="W313" s="3"/>
      <c r="X313" s="3"/>
      <c r="Y313" s="3"/>
      <c r="Z313" s="3"/>
      <c r="AA313" s="3"/>
    </row>
    <row r="314" ht="12.0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4"/>
      <c r="T314" s="3"/>
      <c r="U314" s="3"/>
      <c r="V314" s="3"/>
      <c r="W314" s="3"/>
      <c r="X314" s="3"/>
      <c r="Y314" s="3"/>
      <c r="Z314" s="3"/>
      <c r="AA314" s="3"/>
    </row>
    <row r="315" ht="12.0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4"/>
      <c r="T315" s="3"/>
      <c r="U315" s="3"/>
      <c r="V315" s="3"/>
      <c r="W315" s="3"/>
      <c r="X315" s="3"/>
      <c r="Y315" s="3"/>
      <c r="Z315" s="3"/>
      <c r="AA315" s="3"/>
    </row>
    <row r="316" ht="12.0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4"/>
      <c r="T316" s="3"/>
      <c r="U316" s="3"/>
      <c r="V316" s="3"/>
      <c r="W316" s="3"/>
      <c r="X316" s="3"/>
      <c r="Y316" s="3"/>
      <c r="Z316" s="3"/>
      <c r="AA316" s="3"/>
    </row>
    <row r="317" ht="12.0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4"/>
      <c r="T317" s="3"/>
      <c r="U317" s="3"/>
      <c r="V317" s="3"/>
      <c r="W317" s="3"/>
      <c r="X317" s="3"/>
      <c r="Y317" s="3"/>
      <c r="Z317" s="3"/>
      <c r="AA317" s="3"/>
    </row>
    <row r="318" ht="12.0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4"/>
      <c r="T318" s="3"/>
      <c r="U318" s="3"/>
      <c r="V318" s="3"/>
      <c r="W318" s="3"/>
      <c r="X318" s="3"/>
      <c r="Y318" s="3"/>
      <c r="Z318" s="3"/>
      <c r="AA318" s="3"/>
    </row>
    <row r="319" ht="12.0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4"/>
      <c r="T319" s="3"/>
      <c r="U319" s="3"/>
      <c r="V319" s="3"/>
      <c r="W319" s="3"/>
      <c r="X319" s="3"/>
      <c r="Y319" s="3"/>
      <c r="Z319" s="3"/>
      <c r="AA319" s="3"/>
    </row>
    <row r="320" ht="12.0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4"/>
      <c r="T320" s="3"/>
      <c r="U320" s="3"/>
      <c r="V320" s="3"/>
      <c r="W320" s="3"/>
      <c r="X320" s="3"/>
      <c r="Y320" s="3"/>
      <c r="Z320" s="3"/>
      <c r="AA320" s="3"/>
    </row>
    <row r="321" ht="12.0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4"/>
      <c r="T321" s="3"/>
      <c r="U321" s="3"/>
      <c r="V321" s="3"/>
      <c r="W321" s="3"/>
      <c r="X321" s="3"/>
      <c r="Y321" s="3"/>
      <c r="Z321" s="3"/>
      <c r="AA321" s="3"/>
    </row>
    <row r="322" ht="12.0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4"/>
      <c r="T322" s="3"/>
      <c r="U322" s="3"/>
      <c r="V322" s="3"/>
      <c r="W322" s="3"/>
      <c r="X322" s="3"/>
      <c r="Y322" s="3"/>
      <c r="Z322" s="3"/>
      <c r="AA322" s="3"/>
    </row>
    <row r="323" ht="12.0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4"/>
      <c r="T323" s="3"/>
      <c r="U323" s="3"/>
      <c r="V323" s="3"/>
      <c r="W323" s="3"/>
      <c r="X323" s="3"/>
      <c r="Y323" s="3"/>
      <c r="Z323" s="3"/>
      <c r="AA323" s="3"/>
    </row>
    <row r="324" ht="12.0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4"/>
      <c r="T324" s="3"/>
      <c r="U324" s="3"/>
      <c r="V324" s="3"/>
      <c r="W324" s="3"/>
      <c r="X324" s="3"/>
      <c r="Y324" s="3"/>
      <c r="Z324" s="3"/>
      <c r="AA324" s="3"/>
    </row>
    <row r="325" ht="12.0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4"/>
      <c r="T325" s="3"/>
      <c r="U325" s="3"/>
      <c r="V325" s="3"/>
      <c r="W325" s="3"/>
      <c r="X325" s="3"/>
      <c r="Y325" s="3"/>
      <c r="Z325" s="3"/>
      <c r="AA325" s="3"/>
    </row>
    <row r="326" ht="12.0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4"/>
      <c r="T326" s="3"/>
      <c r="U326" s="3"/>
      <c r="V326" s="3"/>
      <c r="W326" s="3"/>
      <c r="X326" s="3"/>
      <c r="Y326" s="3"/>
      <c r="Z326" s="3"/>
      <c r="AA326" s="3"/>
    </row>
    <row r="327" ht="12.0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4"/>
      <c r="T327" s="3"/>
      <c r="U327" s="3"/>
      <c r="V327" s="3"/>
      <c r="W327" s="3"/>
      <c r="X327" s="3"/>
      <c r="Y327" s="3"/>
      <c r="Z327" s="3"/>
      <c r="AA327" s="3"/>
    </row>
    <row r="328" ht="12.0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4"/>
      <c r="T328" s="3"/>
      <c r="U328" s="3"/>
      <c r="V328" s="3"/>
      <c r="W328" s="3"/>
      <c r="X328" s="3"/>
      <c r="Y328" s="3"/>
      <c r="Z328" s="3"/>
      <c r="AA328" s="3"/>
    </row>
    <row r="329" ht="12.0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4"/>
      <c r="T329" s="3"/>
      <c r="U329" s="3"/>
      <c r="V329" s="3"/>
      <c r="W329" s="3"/>
      <c r="X329" s="3"/>
      <c r="Y329" s="3"/>
      <c r="Z329" s="3"/>
      <c r="AA329" s="3"/>
    </row>
    <row r="330" ht="12.0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4"/>
      <c r="T330" s="3"/>
      <c r="U330" s="3"/>
      <c r="V330" s="3"/>
      <c r="W330" s="3"/>
      <c r="X330" s="3"/>
      <c r="Y330" s="3"/>
      <c r="Z330" s="3"/>
      <c r="AA330" s="3"/>
    </row>
    <row r="331" ht="12.0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4"/>
      <c r="T331" s="3"/>
      <c r="U331" s="3"/>
      <c r="V331" s="3"/>
      <c r="W331" s="3"/>
      <c r="X331" s="3"/>
      <c r="Y331" s="3"/>
      <c r="Z331" s="3"/>
      <c r="AA331" s="3"/>
    </row>
    <row r="332" ht="12.0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4"/>
      <c r="T332" s="3"/>
      <c r="U332" s="3"/>
      <c r="V332" s="3"/>
      <c r="W332" s="3"/>
      <c r="X332" s="3"/>
      <c r="Y332" s="3"/>
      <c r="Z332" s="3"/>
      <c r="AA332" s="3"/>
    </row>
    <row r="333" ht="12.0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4"/>
      <c r="T333" s="3"/>
      <c r="U333" s="3"/>
      <c r="V333" s="3"/>
      <c r="W333" s="3"/>
      <c r="X333" s="3"/>
      <c r="Y333" s="3"/>
      <c r="Z333" s="3"/>
      <c r="AA333" s="3"/>
    </row>
    <row r="334" ht="12.0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4"/>
      <c r="T334" s="3"/>
      <c r="U334" s="3"/>
      <c r="V334" s="3"/>
      <c r="W334" s="3"/>
      <c r="X334" s="3"/>
      <c r="Y334" s="3"/>
      <c r="Z334" s="3"/>
      <c r="AA334" s="3"/>
    </row>
    <row r="335" ht="12.0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4"/>
      <c r="T335" s="3"/>
      <c r="U335" s="3"/>
      <c r="V335" s="3"/>
      <c r="W335" s="3"/>
      <c r="X335" s="3"/>
      <c r="Y335" s="3"/>
      <c r="Z335" s="3"/>
      <c r="AA335" s="3"/>
    </row>
    <row r="336" ht="12.0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4"/>
      <c r="T336" s="3"/>
      <c r="U336" s="3"/>
      <c r="V336" s="3"/>
      <c r="W336" s="3"/>
      <c r="X336" s="3"/>
      <c r="Y336" s="3"/>
      <c r="Z336" s="3"/>
      <c r="AA336" s="3"/>
    </row>
    <row r="337" ht="12.0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4"/>
      <c r="T337" s="3"/>
      <c r="U337" s="3"/>
      <c r="V337" s="3"/>
      <c r="W337" s="3"/>
      <c r="X337" s="3"/>
      <c r="Y337" s="3"/>
      <c r="Z337" s="3"/>
      <c r="AA337" s="3"/>
    </row>
    <row r="338" ht="12.0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4"/>
      <c r="T338" s="3"/>
      <c r="U338" s="3"/>
      <c r="V338" s="3"/>
      <c r="W338" s="3"/>
      <c r="X338" s="3"/>
      <c r="Y338" s="3"/>
      <c r="Z338" s="3"/>
      <c r="AA338" s="3"/>
    </row>
    <row r="339" ht="12.0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4"/>
      <c r="T339" s="3"/>
      <c r="U339" s="3"/>
      <c r="V339" s="3"/>
      <c r="W339" s="3"/>
      <c r="X339" s="3"/>
      <c r="Y339" s="3"/>
      <c r="Z339" s="3"/>
      <c r="AA339" s="3"/>
    </row>
    <row r="340" ht="12.0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4"/>
      <c r="T340" s="3"/>
      <c r="U340" s="3"/>
      <c r="V340" s="3"/>
      <c r="W340" s="3"/>
      <c r="X340" s="3"/>
      <c r="Y340" s="3"/>
      <c r="Z340" s="3"/>
      <c r="AA340" s="3"/>
    </row>
    <row r="341" ht="12.0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4"/>
      <c r="T341" s="3"/>
      <c r="U341" s="3"/>
      <c r="V341" s="3"/>
      <c r="W341" s="3"/>
      <c r="X341" s="3"/>
      <c r="Y341" s="3"/>
      <c r="Z341" s="3"/>
      <c r="AA341" s="3"/>
    </row>
    <row r="342" ht="12.0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4"/>
      <c r="T342" s="3"/>
      <c r="U342" s="3"/>
      <c r="V342" s="3"/>
      <c r="W342" s="3"/>
      <c r="X342" s="3"/>
      <c r="Y342" s="3"/>
      <c r="Z342" s="3"/>
      <c r="AA342" s="3"/>
    </row>
    <row r="343" ht="12.0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4"/>
      <c r="T343" s="3"/>
      <c r="U343" s="3"/>
      <c r="V343" s="3"/>
      <c r="W343" s="3"/>
      <c r="X343" s="3"/>
      <c r="Y343" s="3"/>
      <c r="Z343" s="3"/>
      <c r="AA343" s="3"/>
    </row>
    <row r="344" ht="12.0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4"/>
      <c r="T344" s="3"/>
      <c r="U344" s="3"/>
      <c r="V344" s="3"/>
      <c r="W344" s="3"/>
      <c r="X344" s="3"/>
      <c r="Y344" s="3"/>
      <c r="Z344" s="3"/>
      <c r="AA344" s="3"/>
    </row>
    <row r="345" ht="12.0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4"/>
      <c r="T345" s="3"/>
      <c r="U345" s="3"/>
      <c r="V345" s="3"/>
      <c r="W345" s="3"/>
      <c r="X345" s="3"/>
      <c r="Y345" s="3"/>
      <c r="Z345" s="3"/>
      <c r="AA345" s="3"/>
    </row>
    <row r="346" ht="12.0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4"/>
      <c r="T346" s="3"/>
      <c r="U346" s="3"/>
      <c r="V346" s="3"/>
      <c r="W346" s="3"/>
      <c r="X346" s="3"/>
      <c r="Y346" s="3"/>
      <c r="Z346" s="3"/>
      <c r="AA346" s="3"/>
    </row>
    <row r="347" ht="12.0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4"/>
      <c r="T347" s="3"/>
      <c r="U347" s="3"/>
      <c r="V347" s="3"/>
      <c r="W347" s="3"/>
      <c r="X347" s="3"/>
      <c r="Y347" s="3"/>
      <c r="Z347" s="3"/>
      <c r="AA347" s="3"/>
    </row>
    <row r="348" ht="12.0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4"/>
      <c r="T348" s="3"/>
      <c r="U348" s="3"/>
      <c r="V348" s="3"/>
      <c r="W348" s="3"/>
      <c r="X348" s="3"/>
      <c r="Y348" s="3"/>
      <c r="Z348" s="3"/>
      <c r="AA348" s="3"/>
    </row>
    <row r="349" ht="12.0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4"/>
      <c r="T349" s="3"/>
      <c r="U349" s="3"/>
      <c r="V349" s="3"/>
      <c r="W349" s="3"/>
      <c r="X349" s="3"/>
      <c r="Y349" s="3"/>
      <c r="Z349" s="3"/>
      <c r="AA349" s="3"/>
    </row>
    <row r="350" ht="12.0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4"/>
      <c r="T350" s="3"/>
      <c r="U350" s="3"/>
      <c r="V350" s="3"/>
      <c r="W350" s="3"/>
      <c r="X350" s="3"/>
      <c r="Y350" s="3"/>
      <c r="Z350" s="3"/>
      <c r="AA350" s="3"/>
    </row>
    <row r="351" ht="12.0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4"/>
      <c r="T351" s="3"/>
      <c r="U351" s="3"/>
      <c r="V351" s="3"/>
      <c r="W351" s="3"/>
      <c r="X351" s="3"/>
      <c r="Y351" s="3"/>
      <c r="Z351" s="3"/>
      <c r="AA351" s="3"/>
    </row>
    <row r="352" ht="12.0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4"/>
      <c r="T352" s="3"/>
      <c r="U352" s="3"/>
      <c r="V352" s="3"/>
      <c r="W352" s="3"/>
      <c r="X352" s="3"/>
      <c r="Y352" s="3"/>
      <c r="Z352" s="3"/>
      <c r="AA352" s="3"/>
    </row>
    <row r="353" ht="12.0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4"/>
      <c r="T353" s="3"/>
      <c r="U353" s="3"/>
      <c r="V353" s="3"/>
      <c r="W353" s="3"/>
      <c r="X353" s="3"/>
      <c r="Y353" s="3"/>
      <c r="Z353" s="3"/>
      <c r="AA353" s="3"/>
    </row>
    <row r="354" ht="12.0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4"/>
      <c r="T354" s="3"/>
      <c r="U354" s="3"/>
      <c r="V354" s="3"/>
      <c r="W354" s="3"/>
      <c r="X354" s="3"/>
      <c r="Y354" s="3"/>
      <c r="Z354" s="3"/>
      <c r="AA354" s="3"/>
    </row>
    <row r="355" ht="12.0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4"/>
      <c r="T355" s="3"/>
      <c r="U355" s="3"/>
      <c r="V355" s="3"/>
      <c r="W355" s="3"/>
      <c r="X355" s="3"/>
      <c r="Y355" s="3"/>
      <c r="Z355" s="3"/>
      <c r="AA355" s="3"/>
    </row>
    <row r="356" ht="12.0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4"/>
      <c r="T356" s="3"/>
      <c r="U356" s="3"/>
      <c r="V356" s="3"/>
      <c r="W356" s="3"/>
      <c r="X356" s="3"/>
      <c r="Y356" s="3"/>
      <c r="Z356" s="3"/>
      <c r="AA356" s="3"/>
    </row>
    <row r="357" ht="12.0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4"/>
      <c r="T357" s="3"/>
      <c r="U357" s="3"/>
      <c r="V357" s="3"/>
      <c r="W357" s="3"/>
      <c r="X357" s="3"/>
      <c r="Y357" s="3"/>
      <c r="Z357" s="3"/>
      <c r="AA357" s="3"/>
    </row>
    <row r="358" ht="12.0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4"/>
      <c r="T358" s="3"/>
      <c r="U358" s="3"/>
      <c r="V358" s="3"/>
      <c r="W358" s="3"/>
      <c r="X358" s="3"/>
      <c r="Y358" s="3"/>
      <c r="Z358" s="3"/>
      <c r="AA358" s="3"/>
    </row>
    <row r="359" ht="12.0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4"/>
      <c r="T359" s="3"/>
      <c r="U359" s="3"/>
      <c r="V359" s="3"/>
      <c r="W359" s="3"/>
      <c r="X359" s="3"/>
      <c r="Y359" s="3"/>
      <c r="Z359" s="3"/>
      <c r="AA359" s="3"/>
    </row>
    <row r="360" ht="12.0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4"/>
      <c r="T360" s="3"/>
      <c r="U360" s="3"/>
      <c r="V360" s="3"/>
      <c r="W360" s="3"/>
      <c r="X360" s="3"/>
      <c r="Y360" s="3"/>
      <c r="Z360" s="3"/>
      <c r="AA360" s="3"/>
    </row>
    <row r="361" ht="12.0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4"/>
      <c r="T361" s="3"/>
      <c r="U361" s="3"/>
      <c r="V361" s="3"/>
      <c r="W361" s="3"/>
      <c r="X361" s="3"/>
      <c r="Y361" s="3"/>
      <c r="Z361" s="3"/>
      <c r="AA361" s="3"/>
    </row>
    <row r="362" ht="12.0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4"/>
      <c r="T362" s="3"/>
      <c r="U362" s="3"/>
      <c r="V362" s="3"/>
      <c r="W362" s="3"/>
      <c r="X362" s="3"/>
      <c r="Y362" s="3"/>
      <c r="Z362" s="3"/>
      <c r="AA362" s="3"/>
    </row>
    <row r="363" ht="12.0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4"/>
      <c r="T363" s="3"/>
      <c r="U363" s="3"/>
      <c r="V363" s="3"/>
      <c r="W363" s="3"/>
      <c r="X363" s="3"/>
      <c r="Y363" s="3"/>
      <c r="Z363" s="3"/>
      <c r="AA363" s="3"/>
    </row>
    <row r="364" ht="12.0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4"/>
      <c r="T364" s="3"/>
      <c r="U364" s="3"/>
      <c r="V364" s="3"/>
      <c r="W364" s="3"/>
      <c r="X364" s="3"/>
      <c r="Y364" s="3"/>
      <c r="Z364" s="3"/>
      <c r="AA364" s="3"/>
    </row>
    <row r="365" ht="12.0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4"/>
      <c r="T365" s="3"/>
      <c r="U365" s="3"/>
      <c r="V365" s="3"/>
      <c r="W365" s="3"/>
      <c r="X365" s="3"/>
      <c r="Y365" s="3"/>
      <c r="Z365" s="3"/>
      <c r="AA365" s="3"/>
    </row>
    <row r="366" ht="12.0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4"/>
      <c r="T366" s="3"/>
      <c r="U366" s="3"/>
      <c r="V366" s="3"/>
      <c r="W366" s="3"/>
      <c r="X366" s="3"/>
      <c r="Y366" s="3"/>
      <c r="Z366" s="3"/>
      <c r="AA366" s="3"/>
    </row>
    <row r="367" ht="12.0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4"/>
      <c r="T367" s="3"/>
      <c r="U367" s="3"/>
      <c r="V367" s="3"/>
      <c r="W367" s="3"/>
      <c r="X367" s="3"/>
      <c r="Y367" s="3"/>
      <c r="Z367" s="3"/>
      <c r="AA367" s="3"/>
    </row>
    <row r="368" ht="12.0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4"/>
      <c r="T368" s="3"/>
      <c r="U368" s="3"/>
      <c r="V368" s="3"/>
      <c r="W368" s="3"/>
      <c r="X368" s="3"/>
      <c r="Y368" s="3"/>
      <c r="Z368" s="3"/>
      <c r="AA368" s="3"/>
    </row>
    <row r="369" ht="12.0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4"/>
      <c r="T369" s="3"/>
      <c r="U369" s="3"/>
      <c r="V369" s="3"/>
      <c r="W369" s="3"/>
      <c r="X369" s="3"/>
      <c r="Y369" s="3"/>
      <c r="Z369" s="3"/>
      <c r="AA369" s="3"/>
    </row>
    <row r="370" ht="12.0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4"/>
      <c r="T370" s="3"/>
      <c r="U370" s="3"/>
      <c r="V370" s="3"/>
      <c r="W370" s="3"/>
      <c r="X370" s="3"/>
      <c r="Y370" s="3"/>
      <c r="Z370" s="3"/>
      <c r="AA370" s="3"/>
    </row>
    <row r="371" ht="12.0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4"/>
      <c r="T371" s="3"/>
      <c r="U371" s="3"/>
      <c r="V371" s="3"/>
      <c r="W371" s="3"/>
      <c r="X371" s="3"/>
      <c r="Y371" s="3"/>
      <c r="Z371" s="3"/>
      <c r="AA371" s="3"/>
    </row>
    <row r="372" ht="12.0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4"/>
      <c r="T372" s="3"/>
      <c r="U372" s="3"/>
      <c r="V372" s="3"/>
      <c r="W372" s="3"/>
      <c r="X372" s="3"/>
      <c r="Y372" s="3"/>
      <c r="Z372" s="3"/>
      <c r="AA372" s="3"/>
    </row>
    <row r="373" ht="12.0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4"/>
      <c r="T373" s="3"/>
      <c r="U373" s="3"/>
      <c r="V373" s="3"/>
      <c r="W373" s="3"/>
      <c r="X373" s="3"/>
      <c r="Y373" s="3"/>
      <c r="Z373" s="3"/>
      <c r="AA373" s="3"/>
    </row>
    <row r="374" ht="12.0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4"/>
      <c r="T374" s="3"/>
      <c r="U374" s="3"/>
      <c r="V374" s="3"/>
      <c r="W374" s="3"/>
      <c r="X374" s="3"/>
      <c r="Y374" s="3"/>
      <c r="Z374" s="3"/>
      <c r="AA374" s="3"/>
    </row>
    <row r="375" ht="12.0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4"/>
      <c r="T375" s="3"/>
      <c r="U375" s="3"/>
      <c r="V375" s="3"/>
      <c r="W375" s="3"/>
      <c r="X375" s="3"/>
      <c r="Y375" s="3"/>
      <c r="Z375" s="3"/>
      <c r="AA375" s="3"/>
    </row>
    <row r="376" ht="12.0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4"/>
      <c r="T376" s="3"/>
      <c r="U376" s="3"/>
      <c r="V376" s="3"/>
      <c r="W376" s="3"/>
      <c r="X376" s="3"/>
      <c r="Y376" s="3"/>
      <c r="Z376" s="3"/>
      <c r="AA376" s="3"/>
    </row>
    <row r="377" ht="12.0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4"/>
      <c r="T377" s="3"/>
      <c r="U377" s="3"/>
      <c r="V377" s="3"/>
      <c r="W377" s="3"/>
      <c r="X377" s="3"/>
      <c r="Y377" s="3"/>
      <c r="Z377" s="3"/>
      <c r="AA377" s="3"/>
    </row>
    <row r="378" ht="12.0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4"/>
      <c r="T378" s="3"/>
      <c r="U378" s="3"/>
      <c r="V378" s="3"/>
      <c r="W378" s="3"/>
      <c r="X378" s="3"/>
      <c r="Y378" s="3"/>
      <c r="Z378" s="3"/>
      <c r="AA378" s="3"/>
    </row>
    <row r="379" ht="12.0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4"/>
      <c r="T379" s="3"/>
      <c r="U379" s="3"/>
      <c r="V379" s="3"/>
      <c r="W379" s="3"/>
      <c r="X379" s="3"/>
      <c r="Y379" s="3"/>
      <c r="Z379" s="3"/>
      <c r="AA379" s="3"/>
    </row>
    <row r="380" ht="12.0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4"/>
      <c r="T380" s="3"/>
      <c r="U380" s="3"/>
      <c r="V380" s="3"/>
      <c r="W380" s="3"/>
      <c r="X380" s="3"/>
      <c r="Y380" s="3"/>
      <c r="Z380" s="3"/>
      <c r="AA380" s="3"/>
    </row>
    <row r="381" ht="12.0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4"/>
      <c r="T381" s="3"/>
      <c r="U381" s="3"/>
      <c r="V381" s="3"/>
      <c r="W381" s="3"/>
      <c r="X381" s="3"/>
      <c r="Y381" s="3"/>
      <c r="Z381" s="3"/>
      <c r="AA381" s="3"/>
    </row>
    <row r="382" ht="12.0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4"/>
      <c r="T382" s="3"/>
      <c r="U382" s="3"/>
      <c r="V382" s="3"/>
      <c r="W382" s="3"/>
      <c r="X382" s="3"/>
      <c r="Y382" s="3"/>
      <c r="Z382" s="3"/>
      <c r="AA382" s="3"/>
    </row>
    <row r="383" ht="12.0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4"/>
      <c r="T383" s="3"/>
      <c r="U383" s="3"/>
      <c r="V383" s="3"/>
      <c r="W383" s="3"/>
      <c r="X383" s="3"/>
      <c r="Y383" s="3"/>
      <c r="Z383" s="3"/>
      <c r="AA383" s="3"/>
    </row>
    <row r="384" ht="12.0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4"/>
      <c r="T384" s="3"/>
      <c r="U384" s="3"/>
      <c r="V384" s="3"/>
      <c r="W384" s="3"/>
      <c r="X384" s="3"/>
      <c r="Y384" s="3"/>
      <c r="Z384" s="3"/>
      <c r="AA384" s="3"/>
    </row>
    <row r="385" ht="12.0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4"/>
      <c r="T385" s="3"/>
      <c r="U385" s="3"/>
      <c r="V385" s="3"/>
      <c r="W385" s="3"/>
      <c r="X385" s="3"/>
      <c r="Y385" s="3"/>
      <c r="Z385" s="3"/>
      <c r="AA385" s="3"/>
    </row>
    <row r="386" ht="12.0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4"/>
      <c r="T386" s="3"/>
      <c r="U386" s="3"/>
      <c r="V386" s="3"/>
      <c r="W386" s="3"/>
      <c r="X386" s="3"/>
      <c r="Y386" s="3"/>
      <c r="Z386" s="3"/>
      <c r="AA386" s="3"/>
    </row>
    <row r="387" ht="12.0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4"/>
      <c r="T387" s="3"/>
      <c r="U387" s="3"/>
      <c r="V387" s="3"/>
      <c r="W387" s="3"/>
      <c r="X387" s="3"/>
      <c r="Y387" s="3"/>
      <c r="Z387" s="3"/>
      <c r="AA387" s="3"/>
    </row>
    <row r="388" ht="12.0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4"/>
      <c r="T388" s="3"/>
      <c r="U388" s="3"/>
      <c r="V388" s="3"/>
      <c r="W388" s="3"/>
      <c r="X388" s="3"/>
      <c r="Y388" s="3"/>
      <c r="Z388" s="3"/>
      <c r="AA388" s="3"/>
    </row>
    <row r="389" ht="12.0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4"/>
      <c r="T389" s="3"/>
      <c r="U389" s="3"/>
      <c r="V389" s="3"/>
      <c r="W389" s="3"/>
      <c r="X389" s="3"/>
      <c r="Y389" s="3"/>
      <c r="Z389" s="3"/>
      <c r="AA389" s="3"/>
    </row>
    <row r="390" ht="12.0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4"/>
      <c r="T390" s="3"/>
      <c r="U390" s="3"/>
      <c r="V390" s="3"/>
      <c r="W390" s="3"/>
      <c r="X390" s="3"/>
      <c r="Y390" s="3"/>
      <c r="Z390" s="3"/>
      <c r="AA390" s="3"/>
    </row>
    <row r="391" ht="12.0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4"/>
      <c r="T391" s="3"/>
      <c r="U391" s="3"/>
      <c r="V391" s="3"/>
      <c r="W391" s="3"/>
      <c r="X391" s="3"/>
      <c r="Y391" s="3"/>
      <c r="Z391" s="3"/>
      <c r="AA391" s="3"/>
    </row>
    <row r="392" ht="12.0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4"/>
      <c r="T392" s="3"/>
      <c r="U392" s="3"/>
      <c r="V392" s="3"/>
      <c r="W392" s="3"/>
      <c r="X392" s="3"/>
      <c r="Y392" s="3"/>
      <c r="Z392" s="3"/>
      <c r="AA392" s="3"/>
    </row>
    <row r="393" ht="12.0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4"/>
      <c r="T393" s="3"/>
      <c r="U393" s="3"/>
      <c r="V393" s="3"/>
      <c r="W393" s="3"/>
      <c r="X393" s="3"/>
      <c r="Y393" s="3"/>
      <c r="Z393" s="3"/>
      <c r="AA393" s="3"/>
    </row>
    <row r="394" ht="12.0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4"/>
      <c r="T394" s="3"/>
      <c r="U394" s="3"/>
      <c r="V394" s="3"/>
      <c r="W394" s="3"/>
      <c r="X394" s="3"/>
      <c r="Y394" s="3"/>
      <c r="Z394" s="3"/>
      <c r="AA394" s="3"/>
    </row>
    <row r="395" ht="12.0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4"/>
      <c r="T395" s="3"/>
      <c r="U395" s="3"/>
      <c r="V395" s="3"/>
      <c r="W395" s="3"/>
      <c r="X395" s="3"/>
      <c r="Y395" s="3"/>
      <c r="Z395" s="3"/>
      <c r="AA395" s="3"/>
    </row>
    <row r="396" ht="12.0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4"/>
      <c r="T396" s="3"/>
      <c r="U396" s="3"/>
      <c r="V396" s="3"/>
      <c r="W396" s="3"/>
      <c r="X396" s="3"/>
      <c r="Y396" s="3"/>
      <c r="Z396" s="3"/>
      <c r="AA396" s="3"/>
    </row>
    <row r="397" ht="12.0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4"/>
      <c r="T397" s="3"/>
      <c r="U397" s="3"/>
      <c r="V397" s="3"/>
      <c r="W397" s="3"/>
      <c r="X397" s="3"/>
      <c r="Y397" s="3"/>
      <c r="Z397" s="3"/>
      <c r="AA397" s="3"/>
    </row>
    <row r="398" ht="12.0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4"/>
      <c r="T398" s="3"/>
      <c r="U398" s="3"/>
      <c r="V398" s="3"/>
      <c r="W398" s="3"/>
      <c r="X398" s="3"/>
      <c r="Y398" s="3"/>
      <c r="Z398" s="3"/>
      <c r="AA398" s="3"/>
    </row>
    <row r="399" ht="12.0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4"/>
      <c r="T399" s="3"/>
      <c r="U399" s="3"/>
      <c r="V399" s="3"/>
      <c r="W399" s="3"/>
      <c r="X399" s="3"/>
      <c r="Y399" s="3"/>
      <c r="Z399" s="3"/>
      <c r="AA399" s="3"/>
    </row>
    <row r="400" ht="12.0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4"/>
      <c r="T400" s="3"/>
      <c r="U400" s="3"/>
      <c r="V400" s="3"/>
      <c r="W400" s="3"/>
      <c r="X400" s="3"/>
      <c r="Y400" s="3"/>
      <c r="Z400" s="3"/>
      <c r="AA400" s="3"/>
    </row>
    <row r="401" ht="12.0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4"/>
      <c r="T401" s="3"/>
      <c r="U401" s="3"/>
      <c r="V401" s="3"/>
      <c r="W401" s="3"/>
      <c r="X401" s="3"/>
      <c r="Y401" s="3"/>
      <c r="Z401" s="3"/>
      <c r="AA401" s="3"/>
    </row>
    <row r="402" ht="12.0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4"/>
      <c r="T402" s="3"/>
      <c r="U402" s="3"/>
      <c r="V402" s="3"/>
      <c r="W402" s="3"/>
      <c r="X402" s="3"/>
      <c r="Y402" s="3"/>
      <c r="Z402" s="3"/>
      <c r="AA402" s="3"/>
    </row>
    <row r="403" ht="12.0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4"/>
      <c r="T403" s="3"/>
      <c r="U403" s="3"/>
      <c r="V403" s="3"/>
      <c r="W403" s="3"/>
      <c r="X403" s="3"/>
      <c r="Y403" s="3"/>
      <c r="Z403" s="3"/>
      <c r="AA403" s="3"/>
    </row>
    <row r="404" ht="12.0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4"/>
      <c r="T404" s="3"/>
      <c r="U404" s="3"/>
      <c r="V404" s="3"/>
      <c r="W404" s="3"/>
      <c r="X404" s="3"/>
      <c r="Y404" s="3"/>
      <c r="Z404" s="3"/>
      <c r="AA404" s="3"/>
    </row>
    <row r="405" ht="12.0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4"/>
      <c r="T405" s="3"/>
      <c r="U405" s="3"/>
      <c r="V405" s="3"/>
      <c r="W405" s="3"/>
      <c r="X405" s="3"/>
      <c r="Y405" s="3"/>
      <c r="Z405" s="3"/>
      <c r="AA405" s="3"/>
    </row>
    <row r="406" ht="12.0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4"/>
      <c r="T406" s="3"/>
      <c r="U406" s="3"/>
      <c r="V406" s="3"/>
      <c r="W406" s="3"/>
      <c r="X406" s="3"/>
      <c r="Y406" s="3"/>
      <c r="Z406" s="3"/>
      <c r="AA406" s="3"/>
    </row>
    <row r="407" ht="12.0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4"/>
      <c r="T407" s="3"/>
      <c r="U407" s="3"/>
      <c r="V407" s="3"/>
      <c r="W407" s="3"/>
      <c r="X407" s="3"/>
      <c r="Y407" s="3"/>
      <c r="Z407" s="3"/>
      <c r="AA407" s="3"/>
    </row>
    <row r="408" ht="12.0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4"/>
      <c r="T408" s="3"/>
      <c r="U408" s="3"/>
      <c r="V408" s="3"/>
      <c r="W408" s="3"/>
      <c r="X408" s="3"/>
      <c r="Y408" s="3"/>
      <c r="Z408" s="3"/>
      <c r="AA408" s="3"/>
    </row>
    <row r="409" ht="12.0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4"/>
      <c r="T409" s="3"/>
      <c r="U409" s="3"/>
      <c r="V409" s="3"/>
      <c r="W409" s="3"/>
      <c r="X409" s="3"/>
      <c r="Y409" s="3"/>
      <c r="Z409" s="3"/>
      <c r="AA409" s="3"/>
    </row>
    <row r="410" ht="12.0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4"/>
      <c r="T410" s="3"/>
      <c r="U410" s="3"/>
      <c r="V410" s="3"/>
      <c r="W410" s="3"/>
      <c r="X410" s="3"/>
      <c r="Y410" s="3"/>
      <c r="Z410" s="3"/>
      <c r="AA410" s="3"/>
    </row>
    <row r="411" ht="12.0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4"/>
      <c r="T411" s="3"/>
      <c r="U411" s="3"/>
      <c r="V411" s="3"/>
      <c r="W411" s="3"/>
      <c r="X411" s="3"/>
      <c r="Y411" s="3"/>
      <c r="Z411" s="3"/>
      <c r="AA411" s="3"/>
    </row>
    <row r="412" ht="12.0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4"/>
      <c r="T412" s="3"/>
      <c r="U412" s="3"/>
      <c r="V412" s="3"/>
      <c r="W412" s="3"/>
      <c r="X412" s="3"/>
      <c r="Y412" s="3"/>
      <c r="Z412" s="3"/>
      <c r="AA412" s="3"/>
    </row>
    <row r="413" ht="12.0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4"/>
      <c r="T413" s="3"/>
      <c r="U413" s="3"/>
      <c r="V413" s="3"/>
      <c r="W413" s="3"/>
      <c r="X413" s="3"/>
      <c r="Y413" s="3"/>
      <c r="Z413" s="3"/>
      <c r="AA413" s="3"/>
    </row>
    <row r="414" ht="12.0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4"/>
      <c r="T414" s="3"/>
      <c r="U414" s="3"/>
      <c r="V414" s="3"/>
      <c r="W414" s="3"/>
      <c r="X414" s="3"/>
      <c r="Y414" s="3"/>
      <c r="Z414" s="3"/>
      <c r="AA414" s="3"/>
    </row>
    <row r="415" ht="12.0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4"/>
      <c r="T415" s="3"/>
      <c r="U415" s="3"/>
      <c r="V415" s="3"/>
      <c r="W415" s="3"/>
      <c r="X415" s="3"/>
      <c r="Y415" s="3"/>
      <c r="Z415" s="3"/>
      <c r="AA415" s="3"/>
    </row>
    <row r="416" ht="12.0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4"/>
      <c r="T416" s="3"/>
      <c r="U416" s="3"/>
      <c r="V416" s="3"/>
      <c r="W416" s="3"/>
      <c r="X416" s="3"/>
      <c r="Y416" s="3"/>
      <c r="Z416" s="3"/>
      <c r="AA416" s="3"/>
    </row>
    <row r="417" ht="12.0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4"/>
      <c r="T417" s="3"/>
      <c r="U417" s="3"/>
      <c r="V417" s="3"/>
      <c r="W417" s="3"/>
      <c r="X417" s="3"/>
      <c r="Y417" s="3"/>
      <c r="Z417" s="3"/>
      <c r="AA417" s="3"/>
    </row>
    <row r="418" ht="12.0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4"/>
      <c r="T418" s="3"/>
      <c r="U418" s="3"/>
      <c r="V418" s="3"/>
      <c r="W418" s="3"/>
      <c r="X418" s="3"/>
      <c r="Y418" s="3"/>
      <c r="Z418" s="3"/>
      <c r="AA418" s="3"/>
    </row>
    <row r="419" ht="12.0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4"/>
      <c r="T419" s="3"/>
      <c r="U419" s="3"/>
      <c r="V419" s="3"/>
      <c r="W419" s="3"/>
      <c r="X419" s="3"/>
      <c r="Y419" s="3"/>
      <c r="Z419" s="3"/>
      <c r="AA419" s="3"/>
    </row>
    <row r="420" ht="12.0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4"/>
      <c r="T420" s="3"/>
      <c r="U420" s="3"/>
      <c r="V420" s="3"/>
      <c r="W420" s="3"/>
      <c r="X420" s="3"/>
      <c r="Y420" s="3"/>
      <c r="Z420" s="3"/>
      <c r="AA420" s="3"/>
    </row>
    <row r="421" ht="12.0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4"/>
      <c r="T421" s="3"/>
      <c r="U421" s="3"/>
      <c r="V421" s="3"/>
      <c r="W421" s="3"/>
      <c r="X421" s="3"/>
      <c r="Y421" s="3"/>
      <c r="Z421" s="3"/>
      <c r="AA421" s="3"/>
    </row>
    <row r="422" ht="12.0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4"/>
      <c r="T422" s="3"/>
      <c r="U422" s="3"/>
      <c r="V422" s="3"/>
      <c r="W422" s="3"/>
      <c r="X422" s="3"/>
      <c r="Y422" s="3"/>
      <c r="Z422" s="3"/>
      <c r="AA422" s="3"/>
    </row>
    <row r="423" ht="12.0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4"/>
      <c r="T423" s="3"/>
      <c r="U423" s="3"/>
      <c r="V423" s="3"/>
      <c r="W423" s="3"/>
      <c r="X423" s="3"/>
      <c r="Y423" s="3"/>
      <c r="Z423" s="3"/>
      <c r="AA423" s="3"/>
    </row>
    <row r="424" ht="12.0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4"/>
      <c r="T424" s="3"/>
      <c r="U424" s="3"/>
      <c r="V424" s="3"/>
      <c r="W424" s="3"/>
      <c r="X424" s="3"/>
      <c r="Y424" s="3"/>
      <c r="Z424" s="3"/>
      <c r="AA424" s="3"/>
    </row>
    <row r="425" ht="12.0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4"/>
      <c r="T425" s="3"/>
      <c r="U425" s="3"/>
      <c r="V425" s="3"/>
      <c r="W425" s="3"/>
      <c r="X425" s="3"/>
      <c r="Y425" s="3"/>
      <c r="Z425" s="3"/>
      <c r="AA425" s="3"/>
    </row>
    <row r="426" ht="12.0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4"/>
      <c r="T426" s="3"/>
      <c r="U426" s="3"/>
      <c r="V426" s="3"/>
      <c r="W426" s="3"/>
      <c r="X426" s="3"/>
      <c r="Y426" s="3"/>
      <c r="Z426" s="3"/>
      <c r="AA426" s="3"/>
    </row>
    <row r="427" ht="12.0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4"/>
      <c r="T427" s="3"/>
      <c r="U427" s="3"/>
      <c r="V427" s="3"/>
      <c r="W427" s="3"/>
      <c r="X427" s="3"/>
      <c r="Y427" s="3"/>
      <c r="Z427" s="3"/>
      <c r="AA427" s="3"/>
    </row>
    <row r="428" ht="12.0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4"/>
      <c r="T428" s="3"/>
      <c r="U428" s="3"/>
      <c r="V428" s="3"/>
      <c r="W428" s="3"/>
      <c r="X428" s="3"/>
      <c r="Y428" s="3"/>
      <c r="Z428" s="3"/>
      <c r="AA428" s="3"/>
    </row>
    <row r="429" ht="12.0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4"/>
      <c r="T429" s="3"/>
      <c r="U429" s="3"/>
      <c r="V429" s="3"/>
      <c r="W429" s="3"/>
      <c r="X429" s="3"/>
      <c r="Y429" s="3"/>
      <c r="Z429" s="3"/>
      <c r="AA429" s="3"/>
    </row>
    <row r="430" ht="12.0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4"/>
      <c r="T430" s="3"/>
      <c r="U430" s="3"/>
      <c r="V430" s="3"/>
      <c r="W430" s="3"/>
      <c r="X430" s="3"/>
      <c r="Y430" s="3"/>
      <c r="Z430" s="3"/>
      <c r="AA430" s="3"/>
    </row>
    <row r="431" ht="12.0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4"/>
      <c r="T431" s="3"/>
      <c r="U431" s="3"/>
      <c r="V431" s="3"/>
      <c r="W431" s="3"/>
      <c r="X431" s="3"/>
      <c r="Y431" s="3"/>
      <c r="Z431" s="3"/>
      <c r="AA431" s="3"/>
    </row>
    <row r="432" ht="12.0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4"/>
      <c r="T432" s="3"/>
      <c r="U432" s="3"/>
      <c r="V432" s="3"/>
      <c r="W432" s="3"/>
      <c r="X432" s="3"/>
      <c r="Y432" s="3"/>
      <c r="Z432" s="3"/>
      <c r="AA432" s="3"/>
    </row>
    <row r="433" ht="12.0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4"/>
      <c r="T433" s="3"/>
      <c r="U433" s="3"/>
      <c r="V433" s="3"/>
      <c r="W433" s="3"/>
      <c r="X433" s="3"/>
      <c r="Y433" s="3"/>
      <c r="Z433" s="3"/>
      <c r="AA433" s="3"/>
    </row>
    <row r="434" ht="12.0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4"/>
      <c r="T434" s="3"/>
      <c r="U434" s="3"/>
      <c r="V434" s="3"/>
      <c r="W434" s="3"/>
      <c r="X434" s="3"/>
      <c r="Y434" s="3"/>
      <c r="Z434" s="3"/>
      <c r="AA434" s="3"/>
    </row>
    <row r="435" ht="12.0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4"/>
      <c r="T435" s="3"/>
      <c r="U435" s="3"/>
      <c r="V435" s="3"/>
      <c r="W435" s="3"/>
      <c r="X435" s="3"/>
      <c r="Y435" s="3"/>
      <c r="Z435" s="3"/>
      <c r="AA435" s="3"/>
    </row>
    <row r="436" ht="12.0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4"/>
      <c r="T436" s="3"/>
      <c r="U436" s="3"/>
      <c r="V436" s="3"/>
      <c r="W436" s="3"/>
      <c r="X436" s="3"/>
      <c r="Y436" s="3"/>
      <c r="Z436" s="3"/>
      <c r="AA436" s="3"/>
    </row>
    <row r="437" ht="12.0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4"/>
      <c r="T437" s="3"/>
      <c r="U437" s="3"/>
      <c r="V437" s="3"/>
      <c r="W437" s="3"/>
      <c r="X437" s="3"/>
      <c r="Y437" s="3"/>
      <c r="Z437" s="3"/>
      <c r="AA437" s="3"/>
    </row>
    <row r="438" ht="12.0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4"/>
      <c r="T438" s="3"/>
      <c r="U438" s="3"/>
      <c r="V438" s="3"/>
      <c r="W438" s="3"/>
      <c r="X438" s="3"/>
      <c r="Y438" s="3"/>
      <c r="Z438" s="3"/>
      <c r="AA438" s="3"/>
    </row>
    <row r="439" ht="12.0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4"/>
      <c r="T439" s="3"/>
      <c r="U439" s="3"/>
      <c r="V439" s="3"/>
      <c r="W439" s="3"/>
      <c r="X439" s="3"/>
      <c r="Y439" s="3"/>
      <c r="Z439" s="3"/>
      <c r="AA439" s="3"/>
    </row>
    <row r="440" ht="12.0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4"/>
      <c r="T440" s="3"/>
      <c r="U440" s="3"/>
      <c r="V440" s="3"/>
      <c r="W440" s="3"/>
      <c r="X440" s="3"/>
      <c r="Y440" s="3"/>
      <c r="Z440" s="3"/>
      <c r="AA440" s="3"/>
    </row>
    <row r="441" ht="12.0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4"/>
      <c r="T441" s="3"/>
      <c r="U441" s="3"/>
      <c r="V441" s="3"/>
      <c r="W441" s="3"/>
      <c r="X441" s="3"/>
      <c r="Y441" s="3"/>
      <c r="Z441" s="3"/>
      <c r="AA441" s="3"/>
    </row>
    <row r="442" ht="12.0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4"/>
      <c r="T442" s="3"/>
      <c r="U442" s="3"/>
      <c r="V442" s="3"/>
      <c r="W442" s="3"/>
      <c r="X442" s="3"/>
      <c r="Y442" s="3"/>
      <c r="Z442" s="3"/>
      <c r="AA442" s="3"/>
    </row>
    <row r="443" ht="12.0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4"/>
      <c r="T443" s="3"/>
      <c r="U443" s="3"/>
      <c r="V443" s="3"/>
      <c r="W443" s="3"/>
      <c r="X443" s="3"/>
      <c r="Y443" s="3"/>
      <c r="Z443" s="3"/>
      <c r="AA443" s="3"/>
    </row>
    <row r="444" ht="12.0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4"/>
      <c r="T444" s="3"/>
      <c r="U444" s="3"/>
      <c r="V444" s="3"/>
      <c r="W444" s="3"/>
      <c r="X444" s="3"/>
      <c r="Y444" s="3"/>
      <c r="Z444" s="3"/>
      <c r="AA444" s="3"/>
    </row>
    <row r="445" ht="12.0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4"/>
      <c r="T445" s="3"/>
      <c r="U445" s="3"/>
      <c r="V445" s="3"/>
      <c r="W445" s="3"/>
      <c r="X445" s="3"/>
      <c r="Y445" s="3"/>
      <c r="Z445" s="3"/>
      <c r="AA445" s="3"/>
    </row>
    <row r="446" ht="12.0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4"/>
      <c r="T446" s="3"/>
      <c r="U446" s="3"/>
      <c r="V446" s="3"/>
      <c r="W446" s="3"/>
      <c r="X446" s="3"/>
      <c r="Y446" s="3"/>
      <c r="Z446" s="3"/>
      <c r="AA446" s="3"/>
    </row>
    <row r="447" ht="12.0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4"/>
      <c r="T447" s="3"/>
      <c r="U447" s="3"/>
      <c r="V447" s="3"/>
      <c r="W447" s="3"/>
      <c r="X447" s="3"/>
      <c r="Y447" s="3"/>
      <c r="Z447" s="3"/>
      <c r="AA447" s="3"/>
    </row>
    <row r="448" ht="12.0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4"/>
      <c r="T448" s="3"/>
      <c r="U448" s="3"/>
      <c r="V448" s="3"/>
      <c r="W448" s="3"/>
      <c r="X448" s="3"/>
      <c r="Y448" s="3"/>
      <c r="Z448" s="3"/>
      <c r="AA448" s="3"/>
    </row>
    <row r="449" ht="12.0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4"/>
      <c r="T449" s="3"/>
      <c r="U449" s="3"/>
      <c r="V449" s="3"/>
      <c r="W449" s="3"/>
      <c r="X449" s="3"/>
      <c r="Y449" s="3"/>
      <c r="Z449" s="3"/>
      <c r="AA449" s="3"/>
    </row>
    <row r="450" ht="12.0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4"/>
      <c r="T450" s="3"/>
      <c r="U450" s="3"/>
      <c r="V450" s="3"/>
      <c r="W450" s="3"/>
      <c r="X450" s="3"/>
      <c r="Y450" s="3"/>
      <c r="Z450" s="3"/>
      <c r="AA450" s="3"/>
    </row>
    <row r="451" ht="12.0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4"/>
      <c r="T451" s="3"/>
      <c r="U451" s="3"/>
      <c r="V451" s="3"/>
      <c r="W451" s="3"/>
      <c r="X451" s="3"/>
      <c r="Y451" s="3"/>
      <c r="Z451" s="3"/>
      <c r="AA451" s="3"/>
    </row>
    <row r="452" ht="12.0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4"/>
      <c r="T452" s="3"/>
      <c r="U452" s="3"/>
      <c r="V452" s="3"/>
      <c r="W452" s="3"/>
      <c r="X452" s="3"/>
      <c r="Y452" s="3"/>
      <c r="Z452" s="3"/>
      <c r="AA452" s="3"/>
    </row>
    <row r="453" ht="12.0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4"/>
      <c r="T453" s="3"/>
      <c r="U453" s="3"/>
      <c r="V453" s="3"/>
      <c r="W453" s="3"/>
      <c r="X453" s="3"/>
      <c r="Y453" s="3"/>
      <c r="Z453" s="3"/>
      <c r="AA453" s="3"/>
    </row>
    <row r="454" ht="12.0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4"/>
      <c r="T454" s="3"/>
      <c r="U454" s="3"/>
      <c r="V454" s="3"/>
      <c r="W454" s="3"/>
      <c r="X454" s="3"/>
      <c r="Y454" s="3"/>
      <c r="Z454" s="3"/>
      <c r="AA454" s="3"/>
    </row>
    <row r="455" ht="12.0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4"/>
      <c r="T455" s="3"/>
      <c r="U455" s="3"/>
      <c r="V455" s="3"/>
      <c r="W455" s="3"/>
      <c r="X455" s="3"/>
      <c r="Y455" s="3"/>
      <c r="Z455" s="3"/>
      <c r="AA455" s="3"/>
    </row>
    <row r="456" ht="12.0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4"/>
      <c r="T456" s="3"/>
      <c r="U456" s="3"/>
      <c r="V456" s="3"/>
      <c r="W456" s="3"/>
      <c r="X456" s="3"/>
      <c r="Y456" s="3"/>
      <c r="Z456" s="3"/>
      <c r="AA456" s="3"/>
    </row>
    <row r="457" ht="12.0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4"/>
      <c r="T457" s="3"/>
      <c r="U457" s="3"/>
      <c r="V457" s="3"/>
      <c r="W457" s="3"/>
      <c r="X457" s="3"/>
      <c r="Y457" s="3"/>
      <c r="Z457" s="3"/>
      <c r="AA457" s="3"/>
    </row>
    <row r="458" ht="12.0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4"/>
      <c r="T458" s="3"/>
      <c r="U458" s="3"/>
      <c r="V458" s="3"/>
      <c r="W458" s="3"/>
      <c r="X458" s="3"/>
      <c r="Y458" s="3"/>
      <c r="Z458" s="3"/>
      <c r="AA458" s="3"/>
    </row>
    <row r="459" ht="12.0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4"/>
      <c r="T459" s="3"/>
      <c r="U459" s="3"/>
      <c r="V459" s="3"/>
      <c r="W459" s="3"/>
      <c r="X459" s="3"/>
      <c r="Y459" s="3"/>
      <c r="Z459" s="3"/>
      <c r="AA459" s="3"/>
    </row>
    <row r="460" ht="12.0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4"/>
      <c r="T460" s="3"/>
      <c r="U460" s="3"/>
      <c r="V460" s="3"/>
      <c r="W460" s="3"/>
      <c r="X460" s="3"/>
      <c r="Y460" s="3"/>
      <c r="Z460" s="3"/>
      <c r="AA460" s="3"/>
    </row>
    <row r="461" ht="12.0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4"/>
      <c r="T461" s="3"/>
      <c r="U461" s="3"/>
      <c r="V461" s="3"/>
      <c r="W461" s="3"/>
      <c r="X461" s="3"/>
      <c r="Y461" s="3"/>
      <c r="Z461" s="3"/>
      <c r="AA461" s="3"/>
    </row>
    <row r="462" ht="12.0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4"/>
      <c r="T462" s="3"/>
      <c r="U462" s="3"/>
      <c r="V462" s="3"/>
      <c r="W462" s="3"/>
      <c r="X462" s="3"/>
      <c r="Y462" s="3"/>
      <c r="Z462" s="3"/>
      <c r="AA462" s="3"/>
    </row>
    <row r="463" ht="12.0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4"/>
      <c r="T463" s="3"/>
      <c r="U463" s="3"/>
      <c r="V463" s="3"/>
      <c r="W463" s="3"/>
      <c r="X463" s="3"/>
      <c r="Y463" s="3"/>
      <c r="Z463" s="3"/>
      <c r="AA463" s="3"/>
    </row>
    <row r="464" ht="12.0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4"/>
      <c r="T464" s="3"/>
      <c r="U464" s="3"/>
      <c r="V464" s="3"/>
      <c r="W464" s="3"/>
      <c r="X464" s="3"/>
      <c r="Y464" s="3"/>
      <c r="Z464" s="3"/>
      <c r="AA464" s="3"/>
    </row>
    <row r="465" ht="12.0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4"/>
      <c r="T465" s="3"/>
      <c r="U465" s="3"/>
      <c r="V465" s="3"/>
      <c r="W465" s="3"/>
      <c r="X465" s="3"/>
      <c r="Y465" s="3"/>
      <c r="Z465" s="3"/>
      <c r="AA465" s="3"/>
    </row>
    <row r="466" ht="12.0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4"/>
      <c r="T466" s="3"/>
      <c r="U466" s="3"/>
      <c r="V466" s="3"/>
      <c r="W466" s="3"/>
      <c r="X466" s="3"/>
      <c r="Y466" s="3"/>
      <c r="Z466" s="3"/>
      <c r="AA466" s="3"/>
    </row>
    <row r="467" ht="12.0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4"/>
      <c r="T467" s="3"/>
      <c r="U467" s="3"/>
      <c r="V467" s="3"/>
      <c r="W467" s="3"/>
      <c r="X467" s="3"/>
      <c r="Y467" s="3"/>
      <c r="Z467" s="3"/>
      <c r="AA467" s="3"/>
    </row>
    <row r="468" ht="12.0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4"/>
      <c r="T468" s="3"/>
      <c r="U468" s="3"/>
      <c r="V468" s="3"/>
      <c r="W468" s="3"/>
      <c r="X468" s="3"/>
      <c r="Y468" s="3"/>
      <c r="Z468" s="3"/>
      <c r="AA468" s="3"/>
    </row>
    <row r="469" ht="12.0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4"/>
      <c r="T469" s="3"/>
      <c r="U469" s="3"/>
      <c r="V469" s="3"/>
      <c r="W469" s="3"/>
      <c r="X469" s="3"/>
      <c r="Y469" s="3"/>
      <c r="Z469" s="3"/>
      <c r="AA469" s="3"/>
    </row>
    <row r="470" ht="12.0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4"/>
      <c r="T470" s="3"/>
      <c r="U470" s="3"/>
      <c r="V470" s="3"/>
      <c r="W470" s="3"/>
      <c r="X470" s="3"/>
      <c r="Y470" s="3"/>
      <c r="Z470" s="3"/>
      <c r="AA470" s="3"/>
    </row>
    <row r="471" ht="12.0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4"/>
      <c r="T471" s="3"/>
      <c r="U471" s="3"/>
      <c r="V471" s="3"/>
      <c r="W471" s="3"/>
      <c r="X471" s="3"/>
      <c r="Y471" s="3"/>
      <c r="Z471" s="3"/>
      <c r="AA471" s="3"/>
    </row>
    <row r="472" ht="12.0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4"/>
      <c r="T472" s="3"/>
      <c r="U472" s="3"/>
      <c r="V472" s="3"/>
      <c r="W472" s="3"/>
      <c r="X472" s="3"/>
      <c r="Y472" s="3"/>
      <c r="Z472" s="3"/>
      <c r="AA472" s="3"/>
    </row>
    <row r="473" ht="12.0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4"/>
      <c r="T473" s="3"/>
      <c r="U473" s="3"/>
      <c r="V473" s="3"/>
      <c r="W473" s="3"/>
      <c r="X473" s="3"/>
      <c r="Y473" s="3"/>
      <c r="Z473" s="3"/>
      <c r="AA473" s="3"/>
    </row>
    <row r="474" ht="12.0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4"/>
      <c r="T474" s="3"/>
      <c r="U474" s="3"/>
      <c r="V474" s="3"/>
      <c r="W474" s="3"/>
      <c r="X474" s="3"/>
      <c r="Y474" s="3"/>
      <c r="Z474" s="3"/>
      <c r="AA474" s="3"/>
    </row>
    <row r="475" ht="12.0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4"/>
      <c r="T475" s="3"/>
      <c r="U475" s="3"/>
      <c r="V475" s="3"/>
      <c r="W475" s="3"/>
      <c r="X475" s="3"/>
      <c r="Y475" s="3"/>
      <c r="Z475" s="3"/>
      <c r="AA475" s="3"/>
    </row>
    <row r="476" ht="12.0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4"/>
      <c r="T476" s="3"/>
      <c r="U476" s="3"/>
      <c r="V476" s="3"/>
      <c r="W476" s="3"/>
      <c r="X476" s="3"/>
      <c r="Y476" s="3"/>
      <c r="Z476" s="3"/>
      <c r="AA476" s="3"/>
    </row>
    <row r="477" ht="12.0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4"/>
      <c r="T477" s="3"/>
      <c r="U477" s="3"/>
      <c r="V477" s="3"/>
      <c r="W477" s="3"/>
      <c r="X477" s="3"/>
      <c r="Y477" s="3"/>
      <c r="Z477" s="3"/>
      <c r="AA477" s="3"/>
    </row>
    <row r="478" ht="12.0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4"/>
      <c r="T478" s="3"/>
      <c r="U478" s="3"/>
      <c r="V478" s="3"/>
      <c r="W478" s="3"/>
      <c r="X478" s="3"/>
      <c r="Y478" s="3"/>
      <c r="Z478" s="3"/>
      <c r="AA478" s="3"/>
    </row>
    <row r="479" ht="12.0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4"/>
      <c r="T479" s="3"/>
      <c r="U479" s="3"/>
      <c r="V479" s="3"/>
      <c r="W479" s="3"/>
      <c r="X479" s="3"/>
      <c r="Y479" s="3"/>
      <c r="Z479" s="3"/>
      <c r="AA479" s="3"/>
    </row>
    <row r="480" ht="12.0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4"/>
      <c r="T480" s="3"/>
      <c r="U480" s="3"/>
      <c r="V480" s="3"/>
      <c r="W480" s="3"/>
      <c r="X480" s="3"/>
      <c r="Y480" s="3"/>
      <c r="Z480" s="3"/>
      <c r="AA480" s="3"/>
    </row>
    <row r="481" ht="12.0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4"/>
      <c r="T481" s="3"/>
      <c r="U481" s="3"/>
      <c r="V481" s="3"/>
      <c r="W481" s="3"/>
      <c r="X481" s="3"/>
      <c r="Y481" s="3"/>
      <c r="Z481" s="3"/>
      <c r="AA481" s="3"/>
    </row>
    <row r="482" ht="12.0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4"/>
      <c r="T482" s="3"/>
      <c r="U482" s="3"/>
      <c r="V482" s="3"/>
      <c r="W482" s="3"/>
      <c r="X482" s="3"/>
      <c r="Y482" s="3"/>
      <c r="Z482" s="3"/>
      <c r="AA482" s="3"/>
    </row>
    <row r="483" ht="12.0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4"/>
      <c r="T483" s="3"/>
      <c r="U483" s="3"/>
      <c r="V483" s="3"/>
      <c r="W483" s="3"/>
      <c r="X483" s="3"/>
      <c r="Y483" s="3"/>
      <c r="Z483" s="3"/>
      <c r="AA483" s="3"/>
    </row>
    <row r="484" ht="12.0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4"/>
      <c r="T484" s="3"/>
      <c r="U484" s="3"/>
      <c r="V484" s="3"/>
      <c r="W484" s="3"/>
      <c r="X484" s="3"/>
      <c r="Y484" s="3"/>
      <c r="Z484" s="3"/>
      <c r="AA484" s="3"/>
    </row>
    <row r="485" ht="12.0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4"/>
      <c r="T485" s="3"/>
      <c r="U485" s="3"/>
      <c r="V485" s="3"/>
      <c r="W485" s="3"/>
      <c r="X485" s="3"/>
      <c r="Y485" s="3"/>
      <c r="Z485" s="3"/>
      <c r="AA485" s="3"/>
    </row>
    <row r="486" ht="12.0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4"/>
      <c r="T486" s="3"/>
      <c r="U486" s="3"/>
      <c r="V486" s="3"/>
      <c r="W486" s="3"/>
      <c r="X486" s="3"/>
      <c r="Y486" s="3"/>
      <c r="Z486" s="3"/>
      <c r="AA486" s="3"/>
    </row>
    <row r="487" ht="12.0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4"/>
      <c r="T487" s="3"/>
      <c r="U487" s="3"/>
      <c r="V487" s="3"/>
      <c r="W487" s="3"/>
      <c r="X487" s="3"/>
      <c r="Y487" s="3"/>
      <c r="Z487" s="3"/>
      <c r="AA487" s="3"/>
    </row>
    <row r="488" ht="12.0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4"/>
      <c r="T488" s="3"/>
      <c r="U488" s="3"/>
      <c r="V488" s="3"/>
      <c r="W488" s="3"/>
      <c r="X488" s="3"/>
      <c r="Y488" s="3"/>
      <c r="Z488" s="3"/>
      <c r="AA488" s="3"/>
    </row>
    <row r="489" ht="12.0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4"/>
      <c r="T489" s="3"/>
      <c r="U489" s="3"/>
      <c r="V489" s="3"/>
      <c r="W489" s="3"/>
      <c r="X489" s="3"/>
      <c r="Y489" s="3"/>
      <c r="Z489" s="3"/>
      <c r="AA489" s="3"/>
    </row>
    <row r="490" ht="12.0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4"/>
      <c r="T490" s="3"/>
      <c r="U490" s="3"/>
      <c r="V490" s="3"/>
      <c r="W490" s="3"/>
      <c r="X490" s="3"/>
      <c r="Y490" s="3"/>
      <c r="Z490" s="3"/>
      <c r="AA490" s="3"/>
    </row>
    <row r="491" ht="12.0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4"/>
      <c r="T491" s="3"/>
      <c r="U491" s="3"/>
      <c r="V491" s="3"/>
      <c r="W491" s="3"/>
      <c r="X491" s="3"/>
      <c r="Y491" s="3"/>
      <c r="Z491" s="3"/>
      <c r="AA491" s="3"/>
    </row>
    <row r="492" ht="12.0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4"/>
      <c r="T492" s="3"/>
      <c r="U492" s="3"/>
      <c r="V492" s="3"/>
      <c r="W492" s="3"/>
      <c r="X492" s="3"/>
      <c r="Y492" s="3"/>
      <c r="Z492" s="3"/>
      <c r="AA492" s="3"/>
    </row>
    <row r="493" ht="12.0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4"/>
      <c r="T493" s="3"/>
      <c r="U493" s="3"/>
      <c r="V493" s="3"/>
      <c r="W493" s="3"/>
      <c r="X493" s="3"/>
      <c r="Y493" s="3"/>
      <c r="Z493" s="3"/>
      <c r="AA493" s="3"/>
    </row>
    <row r="494" ht="12.0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4"/>
      <c r="T494" s="3"/>
      <c r="U494" s="3"/>
      <c r="V494" s="3"/>
      <c r="W494" s="3"/>
      <c r="X494" s="3"/>
      <c r="Y494" s="3"/>
      <c r="Z494" s="3"/>
      <c r="AA494" s="3"/>
    </row>
    <row r="495" ht="12.0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4"/>
      <c r="T495" s="3"/>
      <c r="U495" s="3"/>
      <c r="V495" s="3"/>
      <c r="W495" s="3"/>
      <c r="X495" s="3"/>
      <c r="Y495" s="3"/>
      <c r="Z495" s="3"/>
      <c r="AA495" s="3"/>
    </row>
    <row r="496" ht="12.0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4"/>
      <c r="T496" s="3"/>
      <c r="U496" s="3"/>
      <c r="V496" s="3"/>
      <c r="W496" s="3"/>
      <c r="X496" s="3"/>
      <c r="Y496" s="3"/>
      <c r="Z496" s="3"/>
      <c r="AA496" s="3"/>
    </row>
    <row r="497" ht="12.0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4"/>
      <c r="T497" s="3"/>
      <c r="U497" s="3"/>
      <c r="V497" s="3"/>
      <c r="W497" s="3"/>
      <c r="X497" s="3"/>
      <c r="Y497" s="3"/>
      <c r="Z497" s="3"/>
      <c r="AA497" s="3"/>
    </row>
    <row r="498" ht="12.0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4"/>
      <c r="T498" s="3"/>
      <c r="U498" s="3"/>
      <c r="V498" s="3"/>
      <c r="W498" s="3"/>
      <c r="X498" s="3"/>
      <c r="Y498" s="3"/>
      <c r="Z498" s="3"/>
      <c r="AA498" s="3"/>
    </row>
    <row r="499" ht="12.0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4"/>
      <c r="T499" s="3"/>
      <c r="U499" s="3"/>
      <c r="V499" s="3"/>
      <c r="W499" s="3"/>
      <c r="X499" s="3"/>
      <c r="Y499" s="3"/>
      <c r="Z499" s="3"/>
      <c r="AA499" s="3"/>
    </row>
    <row r="500" ht="12.0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4"/>
      <c r="T500" s="3"/>
      <c r="U500" s="3"/>
      <c r="V500" s="3"/>
      <c r="W500" s="3"/>
      <c r="X500" s="3"/>
      <c r="Y500" s="3"/>
      <c r="Z500" s="3"/>
      <c r="AA500" s="3"/>
    </row>
    <row r="501" ht="12.0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4"/>
      <c r="T501" s="3"/>
      <c r="U501" s="3"/>
      <c r="V501" s="3"/>
      <c r="W501" s="3"/>
      <c r="X501" s="3"/>
      <c r="Y501" s="3"/>
      <c r="Z501" s="3"/>
      <c r="AA501" s="3"/>
    </row>
    <row r="502" ht="12.0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4"/>
      <c r="T502" s="3"/>
      <c r="U502" s="3"/>
      <c r="V502" s="3"/>
      <c r="W502" s="3"/>
      <c r="X502" s="3"/>
      <c r="Y502" s="3"/>
      <c r="Z502" s="3"/>
      <c r="AA502" s="3"/>
    </row>
    <row r="503" ht="12.0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4"/>
      <c r="T503" s="3"/>
      <c r="U503" s="3"/>
      <c r="V503" s="3"/>
      <c r="W503" s="3"/>
      <c r="X503" s="3"/>
      <c r="Y503" s="3"/>
      <c r="Z503" s="3"/>
      <c r="AA503" s="3"/>
    </row>
    <row r="504" ht="12.0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4"/>
      <c r="T504" s="3"/>
      <c r="U504" s="3"/>
      <c r="V504" s="3"/>
      <c r="W504" s="3"/>
      <c r="X504" s="3"/>
      <c r="Y504" s="3"/>
      <c r="Z504" s="3"/>
      <c r="AA504" s="3"/>
    </row>
    <row r="505" ht="12.0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4"/>
      <c r="T505" s="3"/>
      <c r="U505" s="3"/>
      <c r="V505" s="3"/>
      <c r="W505" s="3"/>
      <c r="X505" s="3"/>
      <c r="Y505" s="3"/>
      <c r="Z505" s="3"/>
      <c r="AA505" s="3"/>
    </row>
    <row r="506" ht="12.0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4"/>
      <c r="T506" s="3"/>
      <c r="U506" s="3"/>
      <c r="V506" s="3"/>
      <c r="W506" s="3"/>
      <c r="X506" s="3"/>
      <c r="Y506" s="3"/>
      <c r="Z506" s="3"/>
      <c r="AA506" s="3"/>
    </row>
    <row r="507" ht="12.0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4"/>
      <c r="T507" s="3"/>
      <c r="U507" s="3"/>
      <c r="V507" s="3"/>
      <c r="W507" s="3"/>
      <c r="X507" s="3"/>
      <c r="Y507" s="3"/>
      <c r="Z507" s="3"/>
      <c r="AA507" s="3"/>
    </row>
    <row r="508" ht="12.0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4"/>
      <c r="T508" s="3"/>
      <c r="U508" s="3"/>
      <c r="V508" s="3"/>
      <c r="W508" s="3"/>
      <c r="X508" s="3"/>
      <c r="Y508" s="3"/>
      <c r="Z508" s="3"/>
      <c r="AA508" s="3"/>
    </row>
    <row r="509" ht="12.0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4"/>
      <c r="T509" s="3"/>
      <c r="U509" s="3"/>
      <c r="V509" s="3"/>
      <c r="W509" s="3"/>
      <c r="X509" s="3"/>
      <c r="Y509" s="3"/>
      <c r="Z509" s="3"/>
      <c r="AA509" s="3"/>
    </row>
    <row r="510" ht="12.0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4"/>
      <c r="T510" s="3"/>
      <c r="U510" s="3"/>
      <c r="V510" s="3"/>
      <c r="W510" s="3"/>
      <c r="X510" s="3"/>
      <c r="Y510" s="3"/>
      <c r="Z510" s="3"/>
      <c r="AA510" s="3"/>
    </row>
    <row r="511" ht="12.0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4"/>
      <c r="T511" s="3"/>
      <c r="U511" s="3"/>
      <c r="V511" s="3"/>
      <c r="W511" s="3"/>
      <c r="X511" s="3"/>
      <c r="Y511" s="3"/>
      <c r="Z511" s="3"/>
      <c r="AA511" s="3"/>
    </row>
    <row r="512" ht="12.0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4"/>
      <c r="T512" s="3"/>
      <c r="U512" s="3"/>
      <c r="V512" s="3"/>
      <c r="W512" s="3"/>
      <c r="X512" s="3"/>
      <c r="Y512" s="3"/>
      <c r="Z512" s="3"/>
      <c r="AA512" s="3"/>
    </row>
    <row r="513" ht="12.0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4"/>
      <c r="T513" s="3"/>
      <c r="U513" s="3"/>
      <c r="V513" s="3"/>
      <c r="W513" s="3"/>
      <c r="X513" s="3"/>
      <c r="Y513" s="3"/>
      <c r="Z513" s="3"/>
      <c r="AA513" s="3"/>
    </row>
    <row r="514" ht="12.0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4"/>
      <c r="T514" s="3"/>
      <c r="U514" s="3"/>
      <c r="V514" s="3"/>
      <c r="W514" s="3"/>
      <c r="X514" s="3"/>
      <c r="Y514" s="3"/>
      <c r="Z514" s="3"/>
      <c r="AA514" s="3"/>
    </row>
    <row r="515" ht="12.0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4"/>
      <c r="T515" s="3"/>
      <c r="U515" s="3"/>
      <c r="V515" s="3"/>
      <c r="W515" s="3"/>
      <c r="X515" s="3"/>
      <c r="Y515" s="3"/>
      <c r="Z515" s="3"/>
      <c r="AA515" s="3"/>
    </row>
    <row r="516" ht="12.0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4"/>
      <c r="T516" s="3"/>
      <c r="U516" s="3"/>
      <c r="V516" s="3"/>
      <c r="W516" s="3"/>
      <c r="X516" s="3"/>
      <c r="Y516" s="3"/>
      <c r="Z516" s="3"/>
      <c r="AA516" s="3"/>
    </row>
    <row r="517" ht="12.0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4"/>
      <c r="T517" s="3"/>
      <c r="U517" s="3"/>
      <c r="V517" s="3"/>
      <c r="W517" s="3"/>
      <c r="X517" s="3"/>
      <c r="Y517" s="3"/>
      <c r="Z517" s="3"/>
      <c r="AA517" s="3"/>
    </row>
    <row r="518" ht="12.0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4"/>
      <c r="T518" s="3"/>
      <c r="U518" s="3"/>
      <c r="V518" s="3"/>
      <c r="W518" s="3"/>
      <c r="X518" s="3"/>
      <c r="Y518" s="3"/>
      <c r="Z518" s="3"/>
      <c r="AA518" s="3"/>
    </row>
    <row r="519" ht="12.0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4"/>
      <c r="T519" s="3"/>
      <c r="U519" s="3"/>
      <c r="V519" s="3"/>
      <c r="W519" s="3"/>
      <c r="X519" s="3"/>
      <c r="Y519" s="3"/>
      <c r="Z519" s="3"/>
      <c r="AA519" s="3"/>
    </row>
    <row r="520" ht="12.0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4"/>
      <c r="T520" s="3"/>
      <c r="U520" s="3"/>
      <c r="V520" s="3"/>
      <c r="W520" s="3"/>
      <c r="X520" s="3"/>
      <c r="Y520" s="3"/>
      <c r="Z520" s="3"/>
      <c r="AA520" s="3"/>
    </row>
    <row r="521" ht="12.0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4"/>
      <c r="T521" s="3"/>
      <c r="U521" s="3"/>
      <c r="V521" s="3"/>
      <c r="W521" s="3"/>
      <c r="X521" s="3"/>
      <c r="Y521" s="3"/>
      <c r="Z521" s="3"/>
      <c r="AA521" s="3"/>
    </row>
    <row r="522" ht="12.0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4"/>
      <c r="T522" s="3"/>
      <c r="U522" s="3"/>
      <c r="V522" s="3"/>
      <c r="W522" s="3"/>
      <c r="X522" s="3"/>
      <c r="Y522" s="3"/>
      <c r="Z522" s="3"/>
      <c r="AA522" s="3"/>
    </row>
    <row r="523" ht="12.0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4"/>
      <c r="T523" s="3"/>
      <c r="U523" s="3"/>
      <c r="V523" s="3"/>
      <c r="W523" s="3"/>
      <c r="X523" s="3"/>
      <c r="Y523" s="3"/>
      <c r="Z523" s="3"/>
      <c r="AA523" s="3"/>
    </row>
    <row r="524" ht="12.0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4"/>
      <c r="T524" s="3"/>
      <c r="U524" s="3"/>
      <c r="V524" s="3"/>
      <c r="W524" s="3"/>
      <c r="X524" s="3"/>
      <c r="Y524" s="3"/>
      <c r="Z524" s="3"/>
      <c r="AA524" s="3"/>
    </row>
    <row r="525" ht="12.0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4"/>
      <c r="T525" s="3"/>
      <c r="U525" s="3"/>
      <c r="V525" s="3"/>
      <c r="W525" s="3"/>
      <c r="X525" s="3"/>
      <c r="Y525" s="3"/>
      <c r="Z525" s="3"/>
      <c r="AA525" s="3"/>
    </row>
    <row r="526" ht="12.0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4"/>
      <c r="T526" s="3"/>
      <c r="U526" s="3"/>
      <c r="V526" s="3"/>
      <c r="W526" s="3"/>
      <c r="X526" s="3"/>
      <c r="Y526" s="3"/>
      <c r="Z526" s="3"/>
      <c r="AA526" s="3"/>
    </row>
    <row r="527" ht="12.0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4"/>
      <c r="T527" s="3"/>
      <c r="U527" s="3"/>
      <c r="V527" s="3"/>
      <c r="W527" s="3"/>
      <c r="X527" s="3"/>
      <c r="Y527" s="3"/>
      <c r="Z527" s="3"/>
      <c r="AA527" s="3"/>
    </row>
    <row r="528" ht="12.0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4"/>
      <c r="T528" s="3"/>
      <c r="U528" s="3"/>
      <c r="V528" s="3"/>
      <c r="W528" s="3"/>
      <c r="X528" s="3"/>
      <c r="Y528" s="3"/>
      <c r="Z528" s="3"/>
      <c r="AA528" s="3"/>
    </row>
    <row r="529" ht="12.0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4"/>
      <c r="T529" s="3"/>
      <c r="U529" s="3"/>
      <c r="V529" s="3"/>
      <c r="W529" s="3"/>
      <c r="X529" s="3"/>
      <c r="Y529" s="3"/>
      <c r="Z529" s="3"/>
      <c r="AA529" s="3"/>
    </row>
    <row r="530" ht="12.0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4"/>
      <c r="T530" s="3"/>
      <c r="U530" s="3"/>
      <c r="V530" s="3"/>
      <c r="W530" s="3"/>
      <c r="X530" s="3"/>
      <c r="Y530" s="3"/>
      <c r="Z530" s="3"/>
      <c r="AA530" s="3"/>
    </row>
    <row r="531" ht="12.0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4"/>
      <c r="T531" s="3"/>
      <c r="U531" s="3"/>
      <c r="V531" s="3"/>
      <c r="W531" s="3"/>
      <c r="X531" s="3"/>
      <c r="Y531" s="3"/>
      <c r="Z531" s="3"/>
      <c r="AA531" s="3"/>
    </row>
    <row r="532" ht="12.0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4"/>
      <c r="T532" s="3"/>
      <c r="U532" s="3"/>
      <c r="V532" s="3"/>
      <c r="W532" s="3"/>
      <c r="X532" s="3"/>
      <c r="Y532" s="3"/>
      <c r="Z532" s="3"/>
      <c r="AA532" s="3"/>
    </row>
    <row r="533" ht="12.0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4"/>
      <c r="T533" s="3"/>
      <c r="U533" s="3"/>
      <c r="V533" s="3"/>
      <c r="W533" s="3"/>
      <c r="X533" s="3"/>
      <c r="Y533" s="3"/>
      <c r="Z533" s="3"/>
      <c r="AA533" s="3"/>
    </row>
    <row r="534" ht="12.0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4"/>
      <c r="T534" s="3"/>
      <c r="U534" s="3"/>
      <c r="V534" s="3"/>
      <c r="W534" s="3"/>
      <c r="X534" s="3"/>
      <c r="Y534" s="3"/>
      <c r="Z534" s="3"/>
      <c r="AA534" s="3"/>
    </row>
    <row r="535" ht="12.0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4"/>
      <c r="T535" s="3"/>
      <c r="U535" s="3"/>
      <c r="V535" s="3"/>
      <c r="W535" s="3"/>
      <c r="X535" s="3"/>
      <c r="Y535" s="3"/>
      <c r="Z535" s="3"/>
      <c r="AA535" s="3"/>
    </row>
    <row r="536" ht="12.0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4"/>
      <c r="T536" s="3"/>
      <c r="U536" s="3"/>
      <c r="V536" s="3"/>
      <c r="W536" s="3"/>
      <c r="X536" s="3"/>
      <c r="Y536" s="3"/>
      <c r="Z536" s="3"/>
      <c r="AA536" s="3"/>
    </row>
    <row r="537" ht="12.0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4"/>
      <c r="T537" s="3"/>
      <c r="U537" s="3"/>
      <c r="V537" s="3"/>
      <c r="W537" s="3"/>
      <c r="X537" s="3"/>
      <c r="Y537" s="3"/>
      <c r="Z537" s="3"/>
      <c r="AA537" s="3"/>
    </row>
    <row r="538" ht="12.0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4"/>
      <c r="T538" s="3"/>
      <c r="U538" s="3"/>
      <c r="V538" s="3"/>
      <c r="W538" s="3"/>
      <c r="X538" s="3"/>
      <c r="Y538" s="3"/>
      <c r="Z538" s="3"/>
      <c r="AA538" s="3"/>
    </row>
    <row r="539" ht="12.0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4"/>
      <c r="T539" s="3"/>
      <c r="U539" s="3"/>
      <c r="V539" s="3"/>
      <c r="W539" s="3"/>
      <c r="X539" s="3"/>
      <c r="Y539" s="3"/>
      <c r="Z539" s="3"/>
      <c r="AA539" s="3"/>
    </row>
    <row r="540" ht="12.0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4"/>
      <c r="T540" s="3"/>
      <c r="U540" s="3"/>
      <c r="V540" s="3"/>
      <c r="W540" s="3"/>
      <c r="X540" s="3"/>
      <c r="Y540" s="3"/>
      <c r="Z540" s="3"/>
      <c r="AA540" s="3"/>
    </row>
    <row r="541" ht="12.0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4"/>
      <c r="T541" s="3"/>
      <c r="U541" s="3"/>
      <c r="V541" s="3"/>
      <c r="W541" s="3"/>
      <c r="X541" s="3"/>
      <c r="Y541" s="3"/>
      <c r="Z541" s="3"/>
      <c r="AA541" s="3"/>
    </row>
    <row r="542" ht="12.0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4"/>
      <c r="T542" s="3"/>
      <c r="U542" s="3"/>
      <c r="V542" s="3"/>
      <c r="W542" s="3"/>
      <c r="X542" s="3"/>
      <c r="Y542" s="3"/>
      <c r="Z542" s="3"/>
      <c r="AA542" s="3"/>
    </row>
    <row r="543" ht="12.0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4"/>
      <c r="T543" s="3"/>
      <c r="U543" s="3"/>
      <c r="V543" s="3"/>
      <c r="W543" s="3"/>
      <c r="X543" s="3"/>
      <c r="Y543" s="3"/>
      <c r="Z543" s="3"/>
      <c r="AA543" s="3"/>
    </row>
    <row r="544" ht="12.0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4"/>
      <c r="T544" s="3"/>
      <c r="U544" s="3"/>
      <c r="V544" s="3"/>
      <c r="W544" s="3"/>
      <c r="X544" s="3"/>
      <c r="Y544" s="3"/>
      <c r="Z544" s="3"/>
      <c r="AA544" s="3"/>
    </row>
    <row r="545" ht="12.0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4"/>
      <c r="T545" s="3"/>
      <c r="U545" s="3"/>
      <c r="V545" s="3"/>
      <c r="W545" s="3"/>
      <c r="X545" s="3"/>
      <c r="Y545" s="3"/>
      <c r="Z545" s="3"/>
      <c r="AA545" s="3"/>
    </row>
    <row r="546" ht="12.0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4"/>
      <c r="T546" s="3"/>
      <c r="U546" s="3"/>
      <c r="V546" s="3"/>
      <c r="W546" s="3"/>
      <c r="X546" s="3"/>
      <c r="Y546" s="3"/>
      <c r="Z546" s="3"/>
      <c r="AA546" s="3"/>
    </row>
    <row r="547" ht="12.0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4"/>
      <c r="T547" s="3"/>
      <c r="U547" s="3"/>
      <c r="V547" s="3"/>
      <c r="W547" s="3"/>
      <c r="X547" s="3"/>
      <c r="Y547" s="3"/>
      <c r="Z547" s="3"/>
      <c r="AA547" s="3"/>
    </row>
    <row r="548" ht="12.0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4"/>
      <c r="T548" s="3"/>
      <c r="U548" s="3"/>
      <c r="V548" s="3"/>
      <c r="W548" s="3"/>
      <c r="X548" s="3"/>
      <c r="Y548" s="3"/>
      <c r="Z548" s="3"/>
      <c r="AA548" s="3"/>
    </row>
    <row r="549" ht="12.0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4"/>
      <c r="T549" s="3"/>
      <c r="U549" s="3"/>
      <c r="V549" s="3"/>
      <c r="W549" s="3"/>
      <c r="X549" s="3"/>
      <c r="Y549" s="3"/>
      <c r="Z549" s="3"/>
      <c r="AA549" s="3"/>
    </row>
    <row r="550" ht="12.0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4"/>
      <c r="T550" s="3"/>
      <c r="U550" s="3"/>
      <c r="V550" s="3"/>
      <c r="W550" s="3"/>
      <c r="X550" s="3"/>
      <c r="Y550" s="3"/>
      <c r="Z550" s="3"/>
      <c r="AA550" s="3"/>
    </row>
    <row r="551" ht="12.0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4"/>
      <c r="T551" s="3"/>
      <c r="U551" s="3"/>
      <c r="V551" s="3"/>
      <c r="W551" s="3"/>
      <c r="X551" s="3"/>
      <c r="Y551" s="3"/>
      <c r="Z551" s="3"/>
      <c r="AA551" s="3"/>
    </row>
    <row r="552" ht="12.0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4"/>
      <c r="T552" s="3"/>
      <c r="U552" s="3"/>
      <c r="V552" s="3"/>
      <c r="W552" s="3"/>
      <c r="X552" s="3"/>
      <c r="Y552" s="3"/>
      <c r="Z552" s="3"/>
      <c r="AA552" s="3"/>
    </row>
    <row r="553" ht="12.0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4"/>
      <c r="T553" s="3"/>
      <c r="U553" s="3"/>
      <c r="V553" s="3"/>
      <c r="W553" s="3"/>
      <c r="X553" s="3"/>
      <c r="Y553" s="3"/>
      <c r="Z553" s="3"/>
      <c r="AA553" s="3"/>
    </row>
    <row r="554" ht="12.0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4"/>
      <c r="T554" s="3"/>
      <c r="U554" s="3"/>
      <c r="V554" s="3"/>
      <c r="W554" s="3"/>
      <c r="X554" s="3"/>
      <c r="Y554" s="3"/>
      <c r="Z554" s="3"/>
      <c r="AA554" s="3"/>
    </row>
    <row r="555" ht="12.0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4"/>
      <c r="T555" s="3"/>
      <c r="U555" s="3"/>
      <c r="V555" s="3"/>
      <c r="W555" s="3"/>
      <c r="X555" s="3"/>
      <c r="Y555" s="3"/>
      <c r="Z555" s="3"/>
      <c r="AA555" s="3"/>
    </row>
    <row r="556" ht="12.0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4"/>
      <c r="T556" s="3"/>
      <c r="U556" s="3"/>
      <c r="V556" s="3"/>
      <c r="W556" s="3"/>
      <c r="X556" s="3"/>
      <c r="Y556" s="3"/>
      <c r="Z556" s="3"/>
      <c r="AA556" s="3"/>
    </row>
    <row r="557" ht="12.0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4"/>
      <c r="T557" s="3"/>
      <c r="U557" s="3"/>
      <c r="V557" s="3"/>
      <c r="W557" s="3"/>
      <c r="X557" s="3"/>
      <c r="Y557" s="3"/>
      <c r="Z557" s="3"/>
      <c r="AA557" s="3"/>
    </row>
    <row r="558" ht="12.0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4"/>
      <c r="T558" s="3"/>
      <c r="U558" s="3"/>
      <c r="V558" s="3"/>
      <c r="W558" s="3"/>
      <c r="X558" s="3"/>
      <c r="Y558" s="3"/>
      <c r="Z558" s="3"/>
      <c r="AA558" s="3"/>
    </row>
    <row r="559" ht="12.0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4"/>
      <c r="T559" s="3"/>
      <c r="U559" s="3"/>
      <c r="V559" s="3"/>
      <c r="W559" s="3"/>
      <c r="X559" s="3"/>
      <c r="Y559" s="3"/>
      <c r="Z559" s="3"/>
      <c r="AA559" s="3"/>
    </row>
    <row r="560" ht="12.0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4"/>
      <c r="T560" s="3"/>
      <c r="U560" s="3"/>
      <c r="V560" s="3"/>
      <c r="W560" s="3"/>
      <c r="X560" s="3"/>
      <c r="Y560" s="3"/>
      <c r="Z560" s="3"/>
      <c r="AA560" s="3"/>
    </row>
    <row r="561" ht="12.0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4"/>
      <c r="T561" s="3"/>
      <c r="U561" s="3"/>
      <c r="V561" s="3"/>
      <c r="W561" s="3"/>
      <c r="X561" s="3"/>
      <c r="Y561" s="3"/>
      <c r="Z561" s="3"/>
      <c r="AA561" s="3"/>
    </row>
    <row r="562" ht="12.0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4"/>
      <c r="T562" s="3"/>
      <c r="U562" s="3"/>
      <c r="V562" s="3"/>
      <c r="W562" s="3"/>
      <c r="X562" s="3"/>
      <c r="Y562" s="3"/>
      <c r="Z562" s="3"/>
      <c r="AA562" s="3"/>
    </row>
    <row r="563" ht="12.0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4"/>
      <c r="T563" s="3"/>
      <c r="U563" s="3"/>
      <c r="V563" s="3"/>
      <c r="W563" s="3"/>
      <c r="X563" s="3"/>
      <c r="Y563" s="3"/>
      <c r="Z563" s="3"/>
      <c r="AA563" s="3"/>
    </row>
    <row r="564" ht="12.0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4"/>
      <c r="T564" s="3"/>
      <c r="U564" s="3"/>
      <c r="V564" s="3"/>
      <c r="W564" s="3"/>
      <c r="X564" s="3"/>
      <c r="Y564" s="3"/>
      <c r="Z564" s="3"/>
      <c r="AA564" s="3"/>
    </row>
    <row r="565" ht="12.0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4"/>
      <c r="T565" s="3"/>
      <c r="U565" s="3"/>
      <c r="V565" s="3"/>
      <c r="W565" s="3"/>
      <c r="X565" s="3"/>
      <c r="Y565" s="3"/>
      <c r="Z565" s="3"/>
      <c r="AA565" s="3"/>
    </row>
    <row r="566" ht="12.0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4"/>
      <c r="T566" s="3"/>
      <c r="U566" s="3"/>
      <c r="V566" s="3"/>
      <c r="W566" s="3"/>
      <c r="X566" s="3"/>
      <c r="Y566" s="3"/>
      <c r="Z566" s="3"/>
      <c r="AA566" s="3"/>
    </row>
    <row r="567" ht="12.0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4"/>
      <c r="T567" s="3"/>
      <c r="U567" s="3"/>
      <c r="V567" s="3"/>
      <c r="W567" s="3"/>
      <c r="X567" s="3"/>
      <c r="Y567" s="3"/>
      <c r="Z567" s="3"/>
      <c r="AA567" s="3"/>
    </row>
    <row r="568" ht="12.0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4"/>
      <c r="T568" s="3"/>
      <c r="U568" s="3"/>
      <c r="V568" s="3"/>
      <c r="W568" s="3"/>
      <c r="X568" s="3"/>
      <c r="Y568" s="3"/>
      <c r="Z568" s="3"/>
      <c r="AA568" s="3"/>
    </row>
    <row r="569" ht="12.0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4"/>
      <c r="T569" s="3"/>
      <c r="U569" s="3"/>
      <c r="V569" s="3"/>
      <c r="W569" s="3"/>
      <c r="X569" s="3"/>
      <c r="Y569" s="3"/>
      <c r="Z569" s="3"/>
      <c r="AA569" s="3"/>
    </row>
    <row r="570" ht="12.0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4"/>
      <c r="T570" s="3"/>
      <c r="U570" s="3"/>
      <c r="V570" s="3"/>
      <c r="W570" s="3"/>
      <c r="X570" s="3"/>
      <c r="Y570" s="3"/>
      <c r="Z570" s="3"/>
      <c r="AA570" s="3"/>
    </row>
    <row r="571" ht="12.0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4"/>
      <c r="T571" s="3"/>
      <c r="U571" s="3"/>
      <c r="V571" s="3"/>
      <c r="W571" s="3"/>
      <c r="X571" s="3"/>
      <c r="Y571" s="3"/>
      <c r="Z571" s="3"/>
      <c r="AA571" s="3"/>
    </row>
    <row r="572" ht="12.0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4"/>
      <c r="T572" s="3"/>
      <c r="U572" s="3"/>
      <c r="V572" s="3"/>
      <c r="W572" s="3"/>
      <c r="X572" s="3"/>
      <c r="Y572" s="3"/>
      <c r="Z572" s="3"/>
      <c r="AA572" s="3"/>
    </row>
    <row r="573" ht="12.0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4"/>
      <c r="T573" s="3"/>
      <c r="U573" s="3"/>
      <c r="V573" s="3"/>
      <c r="W573" s="3"/>
      <c r="X573" s="3"/>
      <c r="Y573" s="3"/>
      <c r="Z573" s="3"/>
      <c r="AA573" s="3"/>
    </row>
    <row r="574" ht="12.0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4"/>
      <c r="T574" s="3"/>
      <c r="U574" s="3"/>
      <c r="V574" s="3"/>
      <c r="W574" s="3"/>
      <c r="X574" s="3"/>
      <c r="Y574" s="3"/>
      <c r="Z574" s="3"/>
      <c r="AA574" s="3"/>
    </row>
    <row r="575" ht="12.0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4"/>
      <c r="T575" s="3"/>
      <c r="U575" s="3"/>
      <c r="V575" s="3"/>
      <c r="W575" s="3"/>
      <c r="X575" s="3"/>
      <c r="Y575" s="3"/>
      <c r="Z575" s="3"/>
      <c r="AA575" s="3"/>
    </row>
    <row r="576" ht="12.0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4"/>
      <c r="T576" s="3"/>
      <c r="U576" s="3"/>
      <c r="V576" s="3"/>
      <c r="W576" s="3"/>
      <c r="X576" s="3"/>
      <c r="Y576" s="3"/>
      <c r="Z576" s="3"/>
      <c r="AA576" s="3"/>
    </row>
    <row r="577" ht="12.0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4"/>
      <c r="T577" s="3"/>
      <c r="U577" s="3"/>
      <c r="V577" s="3"/>
      <c r="W577" s="3"/>
      <c r="X577" s="3"/>
      <c r="Y577" s="3"/>
      <c r="Z577" s="3"/>
      <c r="AA577" s="3"/>
    </row>
    <row r="578" ht="12.0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4"/>
      <c r="T578" s="3"/>
      <c r="U578" s="3"/>
      <c r="V578" s="3"/>
      <c r="W578" s="3"/>
      <c r="X578" s="3"/>
      <c r="Y578" s="3"/>
      <c r="Z578" s="3"/>
      <c r="AA578" s="3"/>
    </row>
    <row r="579" ht="12.0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4"/>
      <c r="T579" s="3"/>
      <c r="U579" s="3"/>
      <c r="V579" s="3"/>
      <c r="W579" s="3"/>
      <c r="X579" s="3"/>
      <c r="Y579" s="3"/>
      <c r="Z579" s="3"/>
      <c r="AA579" s="3"/>
    </row>
    <row r="580" ht="12.0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4"/>
      <c r="T580" s="3"/>
      <c r="U580" s="3"/>
      <c r="V580" s="3"/>
      <c r="W580" s="3"/>
      <c r="X580" s="3"/>
      <c r="Y580" s="3"/>
      <c r="Z580" s="3"/>
      <c r="AA580" s="3"/>
    </row>
    <row r="581" ht="12.0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4"/>
      <c r="T581" s="3"/>
      <c r="U581" s="3"/>
      <c r="V581" s="3"/>
      <c r="W581" s="3"/>
      <c r="X581" s="3"/>
      <c r="Y581" s="3"/>
      <c r="Z581" s="3"/>
      <c r="AA581" s="3"/>
    </row>
    <row r="582" ht="12.0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4"/>
      <c r="T582" s="3"/>
      <c r="U582" s="3"/>
      <c r="V582" s="3"/>
      <c r="W582" s="3"/>
      <c r="X582" s="3"/>
      <c r="Y582" s="3"/>
      <c r="Z582" s="3"/>
      <c r="AA582" s="3"/>
    </row>
    <row r="583" ht="12.0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4"/>
      <c r="T583" s="3"/>
      <c r="U583" s="3"/>
      <c r="V583" s="3"/>
      <c r="W583" s="3"/>
      <c r="X583" s="3"/>
      <c r="Y583" s="3"/>
      <c r="Z583" s="3"/>
      <c r="AA583" s="3"/>
    </row>
    <row r="584" ht="12.0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4"/>
      <c r="T584" s="3"/>
      <c r="U584" s="3"/>
      <c r="V584" s="3"/>
      <c r="W584" s="3"/>
      <c r="X584" s="3"/>
      <c r="Y584" s="3"/>
      <c r="Z584" s="3"/>
      <c r="AA584" s="3"/>
    </row>
    <row r="585" ht="12.0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4"/>
      <c r="T585" s="3"/>
      <c r="U585" s="3"/>
      <c r="V585" s="3"/>
      <c r="W585" s="3"/>
      <c r="X585" s="3"/>
      <c r="Y585" s="3"/>
      <c r="Z585" s="3"/>
      <c r="AA585" s="3"/>
    </row>
    <row r="586" ht="12.0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4"/>
      <c r="T586" s="3"/>
      <c r="U586" s="3"/>
      <c r="V586" s="3"/>
      <c r="W586" s="3"/>
      <c r="X586" s="3"/>
      <c r="Y586" s="3"/>
      <c r="Z586" s="3"/>
      <c r="AA586" s="3"/>
    </row>
    <row r="587" ht="12.0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4"/>
      <c r="T587" s="3"/>
      <c r="U587" s="3"/>
      <c r="V587" s="3"/>
      <c r="W587" s="3"/>
      <c r="X587" s="3"/>
      <c r="Y587" s="3"/>
      <c r="Z587" s="3"/>
      <c r="AA587" s="3"/>
    </row>
    <row r="588" ht="12.0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4"/>
      <c r="T588" s="3"/>
      <c r="U588" s="3"/>
      <c r="V588" s="3"/>
      <c r="W588" s="3"/>
      <c r="X588" s="3"/>
      <c r="Y588" s="3"/>
      <c r="Z588" s="3"/>
      <c r="AA588" s="3"/>
    </row>
    <row r="589" ht="12.0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4"/>
      <c r="T589" s="3"/>
      <c r="U589" s="3"/>
      <c r="V589" s="3"/>
      <c r="W589" s="3"/>
      <c r="X589" s="3"/>
      <c r="Y589" s="3"/>
      <c r="Z589" s="3"/>
      <c r="AA589" s="3"/>
    </row>
    <row r="590" ht="12.0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4"/>
      <c r="T590" s="3"/>
      <c r="U590" s="3"/>
      <c r="V590" s="3"/>
      <c r="W590" s="3"/>
      <c r="X590" s="3"/>
      <c r="Y590" s="3"/>
      <c r="Z590" s="3"/>
      <c r="AA590" s="3"/>
    </row>
    <row r="591" ht="12.0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4"/>
      <c r="T591" s="3"/>
      <c r="U591" s="3"/>
      <c r="V591" s="3"/>
      <c r="W591" s="3"/>
      <c r="X591" s="3"/>
      <c r="Y591" s="3"/>
      <c r="Z591" s="3"/>
      <c r="AA591" s="3"/>
    </row>
    <row r="592" ht="12.0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4"/>
      <c r="T592" s="3"/>
      <c r="U592" s="3"/>
      <c r="V592" s="3"/>
      <c r="W592" s="3"/>
      <c r="X592" s="3"/>
      <c r="Y592" s="3"/>
      <c r="Z592" s="3"/>
      <c r="AA592" s="3"/>
    </row>
    <row r="593" ht="12.0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4"/>
      <c r="T593" s="3"/>
      <c r="U593" s="3"/>
      <c r="V593" s="3"/>
      <c r="W593" s="3"/>
      <c r="X593" s="3"/>
      <c r="Y593" s="3"/>
      <c r="Z593" s="3"/>
      <c r="AA593" s="3"/>
    </row>
    <row r="594" ht="12.0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4"/>
      <c r="T594" s="3"/>
      <c r="U594" s="3"/>
      <c r="V594" s="3"/>
      <c r="W594" s="3"/>
      <c r="X594" s="3"/>
      <c r="Y594" s="3"/>
      <c r="Z594" s="3"/>
      <c r="AA594" s="3"/>
    </row>
    <row r="595" ht="12.0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4"/>
      <c r="T595" s="3"/>
      <c r="U595" s="3"/>
      <c r="V595" s="3"/>
      <c r="W595" s="3"/>
      <c r="X595" s="3"/>
      <c r="Y595" s="3"/>
      <c r="Z595" s="3"/>
      <c r="AA595" s="3"/>
    </row>
    <row r="596" ht="12.0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4"/>
      <c r="T596" s="3"/>
      <c r="U596" s="3"/>
      <c r="V596" s="3"/>
      <c r="W596" s="3"/>
      <c r="X596" s="3"/>
      <c r="Y596" s="3"/>
      <c r="Z596" s="3"/>
      <c r="AA596" s="3"/>
    </row>
    <row r="597" ht="12.0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4"/>
      <c r="T597" s="3"/>
      <c r="U597" s="3"/>
      <c r="V597" s="3"/>
      <c r="W597" s="3"/>
      <c r="X597" s="3"/>
      <c r="Y597" s="3"/>
      <c r="Z597" s="3"/>
      <c r="AA597" s="3"/>
    </row>
    <row r="598" ht="12.0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4"/>
      <c r="T598" s="3"/>
      <c r="U598" s="3"/>
      <c r="V598" s="3"/>
      <c r="W598" s="3"/>
      <c r="X598" s="3"/>
      <c r="Y598" s="3"/>
      <c r="Z598" s="3"/>
      <c r="AA598" s="3"/>
    </row>
    <row r="599" ht="12.0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4"/>
      <c r="T599" s="3"/>
      <c r="U599" s="3"/>
      <c r="V599" s="3"/>
      <c r="W599" s="3"/>
      <c r="X599" s="3"/>
      <c r="Y599" s="3"/>
      <c r="Z599" s="3"/>
      <c r="AA599" s="3"/>
    </row>
    <row r="600" ht="12.0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4"/>
      <c r="T600" s="3"/>
      <c r="U600" s="3"/>
      <c r="V600" s="3"/>
      <c r="W600" s="3"/>
      <c r="X600" s="3"/>
      <c r="Y600" s="3"/>
      <c r="Z600" s="3"/>
      <c r="AA600" s="3"/>
    </row>
    <row r="601" ht="12.0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4"/>
      <c r="T601" s="3"/>
      <c r="U601" s="3"/>
      <c r="V601" s="3"/>
      <c r="W601" s="3"/>
      <c r="X601" s="3"/>
      <c r="Y601" s="3"/>
      <c r="Z601" s="3"/>
      <c r="AA601" s="3"/>
    </row>
    <row r="602" ht="12.0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4"/>
      <c r="T602" s="3"/>
      <c r="U602" s="3"/>
      <c r="V602" s="3"/>
      <c r="W602" s="3"/>
      <c r="X602" s="3"/>
      <c r="Y602" s="3"/>
      <c r="Z602" s="3"/>
      <c r="AA602" s="3"/>
    </row>
    <row r="603" ht="12.0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4"/>
      <c r="T603" s="3"/>
      <c r="U603" s="3"/>
      <c r="V603" s="3"/>
      <c r="W603" s="3"/>
      <c r="X603" s="3"/>
      <c r="Y603" s="3"/>
      <c r="Z603" s="3"/>
      <c r="AA603" s="3"/>
    </row>
    <row r="604" ht="12.0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4"/>
      <c r="T604" s="3"/>
      <c r="U604" s="3"/>
      <c r="V604" s="3"/>
      <c r="W604" s="3"/>
      <c r="X604" s="3"/>
      <c r="Y604" s="3"/>
      <c r="Z604" s="3"/>
      <c r="AA604" s="3"/>
    </row>
    <row r="605" ht="12.0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4"/>
      <c r="T605" s="3"/>
      <c r="U605" s="3"/>
      <c r="V605" s="3"/>
      <c r="W605" s="3"/>
      <c r="X605" s="3"/>
      <c r="Y605" s="3"/>
      <c r="Z605" s="3"/>
      <c r="AA605" s="3"/>
    </row>
    <row r="606" ht="12.0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4"/>
      <c r="T606" s="3"/>
      <c r="U606" s="3"/>
      <c r="V606" s="3"/>
      <c r="W606" s="3"/>
      <c r="X606" s="3"/>
      <c r="Y606" s="3"/>
      <c r="Z606" s="3"/>
      <c r="AA606" s="3"/>
    </row>
    <row r="607" ht="12.0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4"/>
      <c r="T607" s="3"/>
      <c r="U607" s="3"/>
      <c r="V607" s="3"/>
      <c r="W607" s="3"/>
      <c r="X607" s="3"/>
      <c r="Y607" s="3"/>
      <c r="Z607" s="3"/>
      <c r="AA607" s="3"/>
    </row>
    <row r="608" ht="12.0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4"/>
      <c r="T608" s="3"/>
      <c r="U608" s="3"/>
      <c r="V608" s="3"/>
      <c r="W608" s="3"/>
      <c r="X608" s="3"/>
      <c r="Y608" s="3"/>
      <c r="Z608" s="3"/>
      <c r="AA608" s="3"/>
    </row>
    <row r="609" ht="12.0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4"/>
      <c r="T609" s="3"/>
      <c r="U609" s="3"/>
      <c r="V609" s="3"/>
      <c r="W609" s="3"/>
      <c r="X609" s="3"/>
      <c r="Y609" s="3"/>
      <c r="Z609" s="3"/>
      <c r="AA609" s="3"/>
    </row>
    <row r="610" ht="12.0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4"/>
      <c r="T610" s="3"/>
      <c r="U610" s="3"/>
      <c r="V610" s="3"/>
      <c r="W610" s="3"/>
      <c r="X610" s="3"/>
      <c r="Y610" s="3"/>
      <c r="Z610" s="3"/>
      <c r="AA610" s="3"/>
    </row>
    <row r="611" ht="12.0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4"/>
      <c r="T611" s="3"/>
      <c r="U611" s="3"/>
      <c r="V611" s="3"/>
      <c r="W611" s="3"/>
      <c r="X611" s="3"/>
      <c r="Y611" s="3"/>
      <c r="Z611" s="3"/>
      <c r="AA611" s="3"/>
    </row>
    <row r="612" ht="12.0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4"/>
      <c r="T612" s="3"/>
      <c r="U612" s="3"/>
      <c r="V612" s="3"/>
      <c r="W612" s="3"/>
      <c r="X612" s="3"/>
      <c r="Y612" s="3"/>
      <c r="Z612" s="3"/>
      <c r="AA612" s="3"/>
    </row>
    <row r="613" ht="12.0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4"/>
      <c r="T613" s="3"/>
      <c r="U613" s="3"/>
      <c r="V613" s="3"/>
      <c r="W613" s="3"/>
      <c r="X613" s="3"/>
      <c r="Y613" s="3"/>
      <c r="Z613" s="3"/>
      <c r="AA613" s="3"/>
    </row>
    <row r="614" ht="12.0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4"/>
      <c r="T614" s="3"/>
      <c r="U614" s="3"/>
      <c r="V614" s="3"/>
      <c r="W614" s="3"/>
      <c r="X614" s="3"/>
      <c r="Y614" s="3"/>
      <c r="Z614" s="3"/>
      <c r="AA614" s="3"/>
    </row>
    <row r="615" ht="12.0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4"/>
      <c r="T615" s="3"/>
      <c r="U615" s="3"/>
      <c r="V615" s="3"/>
      <c r="W615" s="3"/>
      <c r="X615" s="3"/>
      <c r="Y615" s="3"/>
      <c r="Z615" s="3"/>
      <c r="AA615" s="3"/>
    </row>
    <row r="616" ht="12.0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4"/>
      <c r="T616" s="3"/>
      <c r="U616" s="3"/>
      <c r="V616" s="3"/>
      <c r="W616" s="3"/>
      <c r="X616" s="3"/>
      <c r="Y616" s="3"/>
      <c r="Z616" s="3"/>
      <c r="AA616" s="3"/>
    </row>
    <row r="617" ht="12.0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4"/>
      <c r="T617" s="3"/>
      <c r="U617" s="3"/>
      <c r="V617" s="3"/>
      <c r="W617" s="3"/>
      <c r="X617" s="3"/>
      <c r="Y617" s="3"/>
      <c r="Z617" s="3"/>
      <c r="AA617" s="3"/>
    </row>
    <row r="618" ht="12.0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4"/>
      <c r="T618" s="3"/>
      <c r="U618" s="3"/>
      <c r="V618" s="3"/>
      <c r="W618" s="3"/>
      <c r="X618" s="3"/>
      <c r="Y618" s="3"/>
      <c r="Z618" s="3"/>
      <c r="AA618" s="3"/>
    </row>
    <row r="619" ht="12.0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4"/>
      <c r="T619" s="3"/>
      <c r="U619" s="3"/>
      <c r="V619" s="3"/>
      <c r="W619" s="3"/>
      <c r="X619" s="3"/>
      <c r="Y619" s="3"/>
      <c r="Z619" s="3"/>
      <c r="AA619" s="3"/>
    </row>
    <row r="620" ht="12.0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4"/>
      <c r="T620" s="3"/>
      <c r="U620" s="3"/>
      <c r="V620" s="3"/>
      <c r="W620" s="3"/>
      <c r="X620" s="3"/>
      <c r="Y620" s="3"/>
      <c r="Z620" s="3"/>
      <c r="AA620" s="3"/>
    </row>
    <row r="621" ht="12.0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4"/>
      <c r="T621" s="3"/>
      <c r="U621" s="3"/>
      <c r="V621" s="3"/>
      <c r="W621" s="3"/>
      <c r="X621" s="3"/>
      <c r="Y621" s="3"/>
      <c r="Z621" s="3"/>
      <c r="AA621" s="3"/>
    </row>
    <row r="622" ht="12.0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4"/>
      <c r="T622" s="3"/>
      <c r="U622" s="3"/>
      <c r="V622" s="3"/>
      <c r="W622" s="3"/>
      <c r="X622" s="3"/>
      <c r="Y622" s="3"/>
      <c r="Z622" s="3"/>
      <c r="AA622" s="3"/>
    </row>
    <row r="623" ht="12.0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4"/>
      <c r="T623" s="3"/>
      <c r="U623" s="3"/>
      <c r="V623" s="3"/>
      <c r="W623" s="3"/>
      <c r="X623" s="3"/>
      <c r="Y623" s="3"/>
      <c r="Z623" s="3"/>
      <c r="AA623" s="3"/>
    </row>
    <row r="624" ht="12.0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4"/>
      <c r="T624" s="3"/>
      <c r="U624" s="3"/>
      <c r="V624" s="3"/>
      <c r="W624" s="3"/>
      <c r="X624" s="3"/>
      <c r="Y624" s="3"/>
      <c r="Z624" s="3"/>
      <c r="AA624" s="3"/>
    </row>
    <row r="625" ht="12.0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4"/>
      <c r="T625" s="3"/>
      <c r="U625" s="3"/>
      <c r="V625" s="3"/>
      <c r="W625" s="3"/>
      <c r="X625" s="3"/>
      <c r="Y625" s="3"/>
      <c r="Z625" s="3"/>
      <c r="AA625" s="3"/>
    </row>
    <row r="626" ht="12.0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4"/>
      <c r="T626" s="3"/>
      <c r="U626" s="3"/>
      <c r="V626" s="3"/>
      <c r="W626" s="3"/>
      <c r="X626" s="3"/>
      <c r="Y626" s="3"/>
      <c r="Z626" s="3"/>
      <c r="AA626" s="3"/>
    </row>
    <row r="627" ht="12.0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4"/>
      <c r="T627" s="3"/>
      <c r="U627" s="3"/>
      <c r="V627" s="3"/>
      <c r="W627" s="3"/>
      <c r="X627" s="3"/>
      <c r="Y627" s="3"/>
      <c r="Z627" s="3"/>
      <c r="AA627" s="3"/>
    </row>
    <row r="628" ht="12.0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4"/>
      <c r="T628" s="3"/>
      <c r="U628" s="3"/>
      <c r="V628" s="3"/>
      <c r="W628" s="3"/>
      <c r="X628" s="3"/>
      <c r="Y628" s="3"/>
      <c r="Z628" s="3"/>
      <c r="AA628" s="3"/>
    </row>
    <row r="629" ht="12.0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4"/>
      <c r="T629" s="3"/>
      <c r="U629" s="3"/>
      <c r="V629" s="3"/>
      <c r="W629" s="3"/>
      <c r="X629" s="3"/>
      <c r="Y629" s="3"/>
      <c r="Z629" s="3"/>
      <c r="AA629" s="3"/>
    </row>
    <row r="630" ht="12.0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4"/>
      <c r="T630" s="3"/>
      <c r="U630" s="3"/>
      <c r="V630" s="3"/>
      <c r="W630" s="3"/>
      <c r="X630" s="3"/>
      <c r="Y630" s="3"/>
      <c r="Z630" s="3"/>
      <c r="AA630" s="3"/>
    </row>
    <row r="631" ht="12.0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4"/>
      <c r="T631" s="3"/>
      <c r="U631" s="3"/>
      <c r="V631" s="3"/>
      <c r="W631" s="3"/>
      <c r="X631" s="3"/>
      <c r="Y631" s="3"/>
      <c r="Z631" s="3"/>
      <c r="AA631" s="3"/>
    </row>
    <row r="632" ht="12.0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4"/>
      <c r="T632" s="3"/>
      <c r="U632" s="3"/>
      <c r="V632" s="3"/>
      <c r="W632" s="3"/>
      <c r="X632" s="3"/>
      <c r="Y632" s="3"/>
      <c r="Z632" s="3"/>
      <c r="AA632" s="3"/>
    </row>
    <row r="633" ht="12.0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4"/>
      <c r="T633" s="3"/>
      <c r="U633" s="3"/>
      <c r="V633" s="3"/>
      <c r="W633" s="3"/>
      <c r="X633" s="3"/>
      <c r="Y633" s="3"/>
      <c r="Z633" s="3"/>
      <c r="AA633" s="3"/>
    </row>
    <row r="634" ht="12.0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4"/>
      <c r="T634" s="3"/>
      <c r="U634" s="3"/>
      <c r="V634" s="3"/>
      <c r="W634" s="3"/>
      <c r="X634" s="3"/>
      <c r="Y634" s="3"/>
      <c r="Z634" s="3"/>
      <c r="AA634" s="3"/>
    </row>
    <row r="635" ht="12.0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4"/>
      <c r="T635" s="3"/>
      <c r="U635" s="3"/>
      <c r="V635" s="3"/>
      <c r="W635" s="3"/>
      <c r="X635" s="3"/>
      <c r="Y635" s="3"/>
      <c r="Z635" s="3"/>
      <c r="AA635" s="3"/>
    </row>
    <row r="636" ht="12.0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4"/>
      <c r="T636" s="3"/>
      <c r="U636" s="3"/>
      <c r="V636" s="3"/>
      <c r="W636" s="3"/>
      <c r="X636" s="3"/>
      <c r="Y636" s="3"/>
      <c r="Z636" s="3"/>
      <c r="AA636" s="3"/>
    </row>
    <row r="637" ht="12.0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4"/>
      <c r="T637" s="3"/>
      <c r="U637" s="3"/>
      <c r="V637" s="3"/>
      <c r="W637" s="3"/>
      <c r="X637" s="3"/>
      <c r="Y637" s="3"/>
      <c r="Z637" s="3"/>
      <c r="AA637" s="3"/>
    </row>
    <row r="638" ht="12.0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4"/>
      <c r="T638" s="3"/>
      <c r="U638" s="3"/>
      <c r="V638" s="3"/>
      <c r="W638" s="3"/>
      <c r="X638" s="3"/>
      <c r="Y638" s="3"/>
      <c r="Z638" s="3"/>
      <c r="AA638" s="3"/>
    </row>
    <row r="639" ht="12.0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4"/>
      <c r="T639" s="3"/>
      <c r="U639" s="3"/>
      <c r="V639" s="3"/>
      <c r="W639" s="3"/>
      <c r="X639" s="3"/>
      <c r="Y639" s="3"/>
      <c r="Z639" s="3"/>
      <c r="AA639" s="3"/>
    </row>
    <row r="640" ht="12.0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4"/>
      <c r="T640" s="3"/>
      <c r="U640" s="3"/>
      <c r="V640" s="3"/>
      <c r="W640" s="3"/>
      <c r="X640" s="3"/>
      <c r="Y640" s="3"/>
      <c r="Z640" s="3"/>
      <c r="AA640" s="3"/>
    </row>
    <row r="641" ht="12.0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4"/>
      <c r="T641" s="3"/>
      <c r="U641" s="3"/>
      <c r="V641" s="3"/>
      <c r="W641" s="3"/>
      <c r="X641" s="3"/>
      <c r="Y641" s="3"/>
      <c r="Z641" s="3"/>
      <c r="AA641" s="3"/>
    </row>
    <row r="642" ht="12.0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4"/>
      <c r="T642" s="3"/>
      <c r="U642" s="3"/>
      <c r="V642" s="3"/>
      <c r="W642" s="3"/>
      <c r="X642" s="3"/>
      <c r="Y642" s="3"/>
      <c r="Z642" s="3"/>
      <c r="AA642" s="3"/>
    </row>
    <row r="643" ht="12.0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4"/>
      <c r="T643" s="3"/>
      <c r="U643" s="3"/>
      <c r="V643" s="3"/>
      <c r="W643" s="3"/>
      <c r="X643" s="3"/>
      <c r="Y643" s="3"/>
      <c r="Z643" s="3"/>
      <c r="AA643" s="3"/>
    </row>
    <row r="644" ht="12.0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4"/>
      <c r="T644" s="3"/>
      <c r="U644" s="3"/>
      <c r="V644" s="3"/>
      <c r="W644" s="3"/>
      <c r="X644" s="3"/>
      <c r="Y644" s="3"/>
      <c r="Z644" s="3"/>
      <c r="AA644" s="3"/>
    </row>
    <row r="645" ht="12.0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4"/>
      <c r="T645" s="3"/>
      <c r="U645" s="3"/>
      <c r="V645" s="3"/>
      <c r="W645" s="3"/>
      <c r="X645" s="3"/>
      <c r="Y645" s="3"/>
      <c r="Z645" s="3"/>
      <c r="AA645" s="3"/>
    </row>
    <row r="646" ht="12.0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4"/>
      <c r="T646" s="3"/>
      <c r="U646" s="3"/>
      <c r="V646" s="3"/>
      <c r="W646" s="3"/>
      <c r="X646" s="3"/>
      <c r="Y646" s="3"/>
      <c r="Z646" s="3"/>
      <c r="AA646" s="3"/>
    </row>
    <row r="647" ht="12.0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4"/>
      <c r="T647" s="3"/>
      <c r="U647" s="3"/>
      <c r="V647" s="3"/>
      <c r="W647" s="3"/>
      <c r="X647" s="3"/>
      <c r="Y647" s="3"/>
      <c r="Z647" s="3"/>
      <c r="AA647" s="3"/>
    </row>
    <row r="648" ht="12.0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4"/>
      <c r="T648" s="3"/>
      <c r="U648" s="3"/>
      <c r="V648" s="3"/>
      <c r="W648" s="3"/>
      <c r="X648" s="3"/>
      <c r="Y648" s="3"/>
      <c r="Z648" s="3"/>
      <c r="AA648" s="3"/>
    </row>
    <row r="649" ht="12.0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4"/>
      <c r="T649" s="3"/>
      <c r="U649" s="3"/>
      <c r="V649" s="3"/>
      <c r="W649" s="3"/>
      <c r="X649" s="3"/>
      <c r="Y649" s="3"/>
      <c r="Z649" s="3"/>
      <c r="AA649" s="3"/>
    </row>
    <row r="650" ht="12.0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4"/>
      <c r="T650" s="3"/>
      <c r="U650" s="3"/>
      <c r="V650" s="3"/>
      <c r="W650" s="3"/>
      <c r="X650" s="3"/>
      <c r="Y650" s="3"/>
      <c r="Z650" s="3"/>
      <c r="AA650" s="3"/>
    </row>
    <row r="651" ht="12.0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4"/>
      <c r="T651" s="3"/>
      <c r="U651" s="3"/>
      <c r="V651" s="3"/>
      <c r="W651" s="3"/>
      <c r="X651" s="3"/>
      <c r="Y651" s="3"/>
      <c r="Z651" s="3"/>
      <c r="AA651" s="3"/>
    </row>
    <row r="652" ht="12.0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4"/>
      <c r="T652" s="3"/>
      <c r="U652" s="3"/>
      <c r="V652" s="3"/>
      <c r="W652" s="3"/>
      <c r="X652" s="3"/>
      <c r="Y652" s="3"/>
      <c r="Z652" s="3"/>
      <c r="AA652" s="3"/>
    </row>
    <row r="653" ht="12.0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4"/>
      <c r="T653" s="3"/>
      <c r="U653" s="3"/>
      <c r="V653" s="3"/>
      <c r="W653" s="3"/>
      <c r="X653" s="3"/>
      <c r="Y653" s="3"/>
      <c r="Z653" s="3"/>
      <c r="AA653" s="3"/>
    </row>
    <row r="654" ht="12.0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4"/>
      <c r="T654" s="3"/>
      <c r="U654" s="3"/>
      <c r="V654" s="3"/>
      <c r="W654" s="3"/>
      <c r="X654" s="3"/>
      <c r="Y654" s="3"/>
      <c r="Z654" s="3"/>
      <c r="AA654" s="3"/>
    </row>
    <row r="655" ht="12.0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4"/>
      <c r="T655" s="3"/>
      <c r="U655" s="3"/>
      <c r="V655" s="3"/>
      <c r="W655" s="3"/>
      <c r="X655" s="3"/>
      <c r="Y655" s="3"/>
      <c r="Z655" s="3"/>
      <c r="AA655" s="3"/>
    </row>
    <row r="656" ht="12.0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4"/>
      <c r="T656" s="3"/>
      <c r="U656" s="3"/>
      <c r="V656" s="3"/>
      <c r="W656" s="3"/>
      <c r="X656" s="3"/>
      <c r="Y656" s="3"/>
      <c r="Z656" s="3"/>
      <c r="AA656" s="3"/>
    </row>
    <row r="657" ht="12.0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4"/>
      <c r="T657" s="3"/>
      <c r="U657" s="3"/>
      <c r="V657" s="3"/>
      <c r="W657" s="3"/>
      <c r="X657" s="3"/>
      <c r="Y657" s="3"/>
      <c r="Z657" s="3"/>
      <c r="AA657" s="3"/>
    </row>
    <row r="658" ht="12.0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4"/>
      <c r="T658" s="3"/>
      <c r="U658" s="3"/>
      <c r="V658" s="3"/>
      <c r="W658" s="3"/>
      <c r="X658" s="3"/>
      <c r="Y658" s="3"/>
      <c r="Z658" s="3"/>
      <c r="AA658" s="3"/>
    </row>
    <row r="659" ht="12.0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4"/>
      <c r="T659" s="3"/>
      <c r="U659" s="3"/>
      <c r="V659" s="3"/>
      <c r="W659" s="3"/>
      <c r="X659" s="3"/>
      <c r="Y659" s="3"/>
      <c r="Z659" s="3"/>
      <c r="AA659" s="3"/>
    </row>
    <row r="660" ht="12.0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4"/>
      <c r="T660" s="3"/>
      <c r="U660" s="3"/>
      <c r="V660" s="3"/>
      <c r="W660" s="3"/>
      <c r="X660" s="3"/>
      <c r="Y660" s="3"/>
      <c r="Z660" s="3"/>
      <c r="AA660" s="3"/>
    </row>
    <row r="661" ht="12.0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4"/>
      <c r="T661" s="3"/>
      <c r="U661" s="3"/>
      <c r="V661" s="3"/>
      <c r="W661" s="3"/>
      <c r="X661" s="3"/>
      <c r="Y661" s="3"/>
      <c r="Z661" s="3"/>
      <c r="AA661" s="3"/>
    </row>
    <row r="662" ht="12.0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4"/>
      <c r="T662" s="3"/>
      <c r="U662" s="3"/>
      <c r="V662" s="3"/>
      <c r="W662" s="3"/>
      <c r="X662" s="3"/>
      <c r="Y662" s="3"/>
      <c r="Z662" s="3"/>
      <c r="AA662" s="3"/>
    </row>
    <row r="663" ht="12.0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4"/>
      <c r="T663" s="3"/>
      <c r="U663" s="3"/>
      <c r="V663" s="3"/>
      <c r="W663" s="3"/>
      <c r="X663" s="3"/>
      <c r="Y663" s="3"/>
      <c r="Z663" s="3"/>
      <c r="AA663" s="3"/>
    </row>
    <row r="664" ht="12.0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4"/>
      <c r="T664" s="3"/>
      <c r="U664" s="3"/>
      <c r="V664" s="3"/>
      <c r="W664" s="3"/>
      <c r="X664" s="3"/>
      <c r="Y664" s="3"/>
      <c r="Z664" s="3"/>
      <c r="AA664" s="3"/>
    </row>
    <row r="665" ht="12.0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4"/>
      <c r="T665" s="3"/>
      <c r="U665" s="3"/>
      <c r="V665" s="3"/>
      <c r="W665" s="3"/>
      <c r="X665" s="3"/>
      <c r="Y665" s="3"/>
      <c r="Z665" s="3"/>
      <c r="AA665" s="3"/>
    </row>
    <row r="666" ht="12.0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4"/>
      <c r="T666" s="3"/>
      <c r="U666" s="3"/>
      <c r="V666" s="3"/>
      <c r="W666" s="3"/>
      <c r="X666" s="3"/>
      <c r="Y666" s="3"/>
      <c r="Z666" s="3"/>
      <c r="AA666" s="3"/>
    </row>
    <row r="667" ht="12.0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4"/>
      <c r="T667" s="3"/>
      <c r="U667" s="3"/>
      <c r="V667" s="3"/>
      <c r="W667" s="3"/>
      <c r="X667" s="3"/>
      <c r="Y667" s="3"/>
      <c r="Z667" s="3"/>
      <c r="AA667" s="3"/>
    </row>
    <row r="668" ht="12.0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4"/>
      <c r="T668" s="3"/>
      <c r="U668" s="3"/>
      <c r="V668" s="3"/>
      <c r="W668" s="3"/>
      <c r="X668" s="3"/>
      <c r="Y668" s="3"/>
      <c r="Z668" s="3"/>
      <c r="AA668" s="3"/>
    </row>
    <row r="669" ht="12.0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4"/>
      <c r="T669" s="3"/>
      <c r="U669" s="3"/>
      <c r="V669" s="3"/>
      <c r="W669" s="3"/>
      <c r="X669" s="3"/>
      <c r="Y669" s="3"/>
      <c r="Z669" s="3"/>
      <c r="AA669" s="3"/>
    </row>
    <row r="670" ht="12.0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4"/>
      <c r="T670" s="3"/>
      <c r="U670" s="3"/>
      <c r="V670" s="3"/>
      <c r="W670" s="3"/>
      <c r="X670" s="3"/>
      <c r="Y670" s="3"/>
      <c r="Z670" s="3"/>
      <c r="AA670" s="3"/>
    </row>
    <row r="671" ht="12.0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4"/>
      <c r="T671" s="3"/>
      <c r="U671" s="3"/>
      <c r="V671" s="3"/>
      <c r="W671" s="3"/>
      <c r="X671" s="3"/>
      <c r="Y671" s="3"/>
      <c r="Z671" s="3"/>
      <c r="AA671" s="3"/>
    </row>
    <row r="672" ht="12.0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4"/>
      <c r="T672" s="3"/>
      <c r="U672" s="3"/>
      <c r="V672" s="3"/>
      <c r="W672" s="3"/>
      <c r="X672" s="3"/>
      <c r="Y672" s="3"/>
      <c r="Z672" s="3"/>
      <c r="AA672" s="3"/>
    </row>
    <row r="673" ht="12.0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4"/>
      <c r="T673" s="3"/>
      <c r="U673" s="3"/>
      <c r="V673" s="3"/>
      <c r="W673" s="3"/>
      <c r="X673" s="3"/>
      <c r="Y673" s="3"/>
      <c r="Z673" s="3"/>
      <c r="AA673" s="3"/>
    </row>
    <row r="674" ht="12.0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4"/>
      <c r="T674" s="3"/>
      <c r="U674" s="3"/>
      <c r="V674" s="3"/>
      <c r="W674" s="3"/>
      <c r="X674" s="3"/>
      <c r="Y674" s="3"/>
      <c r="Z674" s="3"/>
      <c r="AA674" s="3"/>
    </row>
    <row r="675" ht="12.0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4"/>
      <c r="T675" s="3"/>
      <c r="U675" s="3"/>
      <c r="V675" s="3"/>
      <c r="W675" s="3"/>
      <c r="X675" s="3"/>
      <c r="Y675" s="3"/>
      <c r="Z675" s="3"/>
      <c r="AA675" s="3"/>
    </row>
    <row r="676" ht="12.0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4"/>
      <c r="T676" s="3"/>
      <c r="U676" s="3"/>
      <c r="V676" s="3"/>
      <c r="W676" s="3"/>
      <c r="X676" s="3"/>
      <c r="Y676" s="3"/>
      <c r="Z676" s="3"/>
      <c r="AA676" s="3"/>
    </row>
    <row r="677" ht="12.0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4"/>
      <c r="T677" s="3"/>
      <c r="U677" s="3"/>
      <c r="V677" s="3"/>
      <c r="W677" s="3"/>
      <c r="X677" s="3"/>
      <c r="Y677" s="3"/>
      <c r="Z677" s="3"/>
      <c r="AA677" s="3"/>
    </row>
    <row r="678" ht="12.0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4"/>
      <c r="T678" s="3"/>
      <c r="U678" s="3"/>
      <c r="V678" s="3"/>
      <c r="W678" s="3"/>
      <c r="X678" s="3"/>
      <c r="Y678" s="3"/>
      <c r="Z678" s="3"/>
      <c r="AA678" s="3"/>
    </row>
    <row r="679" ht="12.0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4"/>
      <c r="T679" s="3"/>
      <c r="U679" s="3"/>
      <c r="V679" s="3"/>
      <c r="W679" s="3"/>
      <c r="X679" s="3"/>
      <c r="Y679" s="3"/>
      <c r="Z679" s="3"/>
      <c r="AA679" s="3"/>
    </row>
    <row r="680" ht="12.0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4"/>
      <c r="T680" s="3"/>
      <c r="U680" s="3"/>
      <c r="V680" s="3"/>
      <c r="W680" s="3"/>
      <c r="X680" s="3"/>
      <c r="Y680" s="3"/>
      <c r="Z680" s="3"/>
      <c r="AA680" s="3"/>
    </row>
    <row r="681" ht="12.0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4"/>
      <c r="T681" s="3"/>
      <c r="U681" s="3"/>
      <c r="V681" s="3"/>
      <c r="W681" s="3"/>
      <c r="X681" s="3"/>
      <c r="Y681" s="3"/>
      <c r="Z681" s="3"/>
      <c r="AA681" s="3"/>
    </row>
    <row r="682" ht="12.0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4"/>
      <c r="T682" s="3"/>
      <c r="U682" s="3"/>
      <c r="V682" s="3"/>
      <c r="W682" s="3"/>
      <c r="X682" s="3"/>
      <c r="Y682" s="3"/>
      <c r="Z682" s="3"/>
      <c r="AA682" s="3"/>
    </row>
    <row r="683" ht="12.0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4"/>
      <c r="T683" s="3"/>
      <c r="U683" s="3"/>
      <c r="V683" s="3"/>
      <c r="W683" s="3"/>
      <c r="X683" s="3"/>
      <c r="Y683" s="3"/>
      <c r="Z683" s="3"/>
      <c r="AA683" s="3"/>
    </row>
    <row r="684" ht="12.0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4"/>
      <c r="T684" s="3"/>
      <c r="U684" s="3"/>
      <c r="V684" s="3"/>
      <c r="W684" s="3"/>
      <c r="X684" s="3"/>
      <c r="Y684" s="3"/>
      <c r="Z684" s="3"/>
      <c r="AA684" s="3"/>
    </row>
    <row r="685" ht="12.0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4"/>
      <c r="T685" s="3"/>
      <c r="U685" s="3"/>
      <c r="V685" s="3"/>
      <c r="W685" s="3"/>
      <c r="X685" s="3"/>
      <c r="Y685" s="3"/>
      <c r="Z685" s="3"/>
      <c r="AA685" s="3"/>
    </row>
    <row r="686" ht="12.0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4"/>
      <c r="T686" s="3"/>
      <c r="U686" s="3"/>
      <c r="V686" s="3"/>
      <c r="W686" s="3"/>
      <c r="X686" s="3"/>
      <c r="Y686" s="3"/>
      <c r="Z686" s="3"/>
      <c r="AA686" s="3"/>
    </row>
    <row r="687" ht="12.0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4"/>
      <c r="T687" s="3"/>
      <c r="U687" s="3"/>
      <c r="V687" s="3"/>
      <c r="W687" s="3"/>
      <c r="X687" s="3"/>
      <c r="Y687" s="3"/>
      <c r="Z687" s="3"/>
      <c r="AA687" s="3"/>
    </row>
    <row r="688" ht="12.0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4"/>
      <c r="T688" s="3"/>
      <c r="U688" s="3"/>
      <c r="V688" s="3"/>
      <c r="W688" s="3"/>
      <c r="X688" s="3"/>
      <c r="Y688" s="3"/>
      <c r="Z688" s="3"/>
      <c r="AA688" s="3"/>
    </row>
    <row r="689" ht="12.0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4"/>
      <c r="T689" s="3"/>
      <c r="U689" s="3"/>
      <c r="V689" s="3"/>
      <c r="W689" s="3"/>
      <c r="X689" s="3"/>
      <c r="Y689" s="3"/>
      <c r="Z689" s="3"/>
      <c r="AA689" s="3"/>
    </row>
    <row r="690" ht="12.0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4"/>
      <c r="T690" s="3"/>
      <c r="U690" s="3"/>
      <c r="V690" s="3"/>
      <c r="W690" s="3"/>
      <c r="X690" s="3"/>
      <c r="Y690" s="3"/>
      <c r="Z690" s="3"/>
      <c r="AA690" s="3"/>
    </row>
    <row r="691" ht="12.0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4"/>
      <c r="T691" s="3"/>
      <c r="U691" s="3"/>
      <c r="V691" s="3"/>
      <c r="W691" s="3"/>
      <c r="X691" s="3"/>
      <c r="Y691" s="3"/>
      <c r="Z691" s="3"/>
      <c r="AA691" s="3"/>
    </row>
    <row r="692" ht="12.0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4"/>
      <c r="T692" s="3"/>
      <c r="U692" s="3"/>
      <c r="V692" s="3"/>
      <c r="W692" s="3"/>
      <c r="X692" s="3"/>
      <c r="Y692" s="3"/>
      <c r="Z692" s="3"/>
      <c r="AA692" s="3"/>
    </row>
    <row r="693" ht="12.0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4"/>
      <c r="T693" s="3"/>
      <c r="U693" s="3"/>
      <c r="V693" s="3"/>
      <c r="W693" s="3"/>
      <c r="X693" s="3"/>
      <c r="Y693" s="3"/>
      <c r="Z693" s="3"/>
      <c r="AA693" s="3"/>
    </row>
    <row r="694" ht="12.0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4"/>
      <c r="T694" s="3"/>
      <c r="U694" s="3"/>
      <c r="V694" s="3"/>
      <c r="W694" s="3"/>
      <c r="X694" s="3"/>
      <c r="Y694" s="3"/>
      <c r="Z694" s="3"/>
      <c r="AA694" s="3"/>
    </row>
    <row r="695" ht="12.0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4"/>
      <c r="T695" s="3"/>
      <c r="U695" s="3"/>
      <c r="V695" s="3"/>
      <c r="W695" s="3"/>
      <c r="X695" s="3"/>
      <c r="Y695" s="3"/>
      <c r="Z695" s="3"/>
      <c r="AA695" s="3"/>
    </row>
    <row r="696" ht="12.0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4"/>
      <c r="T696" s="3"/>
      <c r="U696" s="3"/>
      <c r="V696" s="3"/>
      <c r="W696" s="3"/>
      <c r="X696" s="3"/>
      <c r="Y696" s="3"/>
      <c r="Z696" s="3"/>
      <c r="AA696" s="3"/>
    </row>
    <row r="697" ht="12.0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4"/>
      <c r="T697" s="3"/>
      <c r="U697" s="3"/>
      <c r="V697" s="3"/>
      <c r="W697" s="3"/>
      <c r="X697" s="3"/>
      <c r="Y697" s="3"/>
      <c r="Z697" s="3"/>
      <c r="AA697" s="3"/>
    </row>
    <row r="698" ht="12.0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4"/>
      <c r="T698" s="3"/>
      <c r="U698" s="3"/>
      <c r="V698" s="3"/>
      <c r="W698" s="3"/>
      <c r="X698" s="3"/>
      <c r="Y698" s="3"/>
      <c r="Z698" s="3"/>
      <c r="AA698" s="3"/>
    </row>
    <row r="699" ht="12.0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4"/>
      <c r="T699" s="3"/>
      <c r="U699" s="3"/>
      <c r="V699" s="3"/>
      <c r="W699" s="3"/>
      <c r="X699" s="3"/>
      <c r="Y699" s="3"/>
      <c r="Z699" s="3"/>
      <c r="AA699" s="3"/>
    </row>
    <row r="700" ht="12.0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4"/>
      <c r="T700" s="3"/>
      <c r="U700" s="3"/>
      <c r="V700" s="3"/>
      <c r="W700" s="3"/>
      <c r="X700" s="3"/>
      <c r="Y700" s="3"/>
      <c r="Z700" s="3"/>
      <c r="AA700" s="3"/>
    </row>
    <row r="701" ht="12.0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4"/>
      <c r="T701" s="3"/>
      <c r="U701" s="3"/>
      <c r="V701" s="3"/>
      <c r="W701" s="3"/>
      <c r="X701" s="3"/>
      <c r="Y701" s="3"/>
      <c r="Z701" s="3"/>
      <c r="AA701" s="3"/>
    </row>
    <row r="702" ht="12.0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4"/>
      <c r="T702" s="3"/>
      <c r="U702" s="3"/>
      <c r="V702" s="3"/>
      <c r="W702" s="3"/>
      <c r="X702" s="3"/>
      <c r="Y702" s="3"/>
      <c r="Z702" s="3"/>
      <c r="AA702" s="3"/>
    </row>
    <row r="703" ht="12.0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4"/>
      <c r="T703" s="3"/>
      <c r="U703" s="3"/>
      <c r="V703" s="3"/>
      <c r="W703" s="3"/>
      <c r="X703" s="3"/>
      <c r="Y703" s="3"/>
      <c r="Z703" s="3"/>
      <c r="AA703" s="3"/>
    </row>
    <row r="704" ht="12.0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4"/>
      <c r="T704" s="3"/>
      <c r="U704" s="3"/>
      <c r="V704" s="3"/>
      <c r="W704" s="3"/>
      <c r="X704" s="3"/>
      <c r="Y704" s="3"/>
      <c r="Z704" s="3"/>
      <c r="AA704" s="3"/>
    </row>
    <row r="705" ht="12.0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4"/>
      <c r="T705" s="3"/>
      <c r="U705" s="3"/>
      <c r="V705" s="3"/>
      <c r="W705" s="3"/>
      <c r="X705" s="3"/>
      <c r="Y705" s="3"/>
      <c r="Z705" s="3"/>
      <c r="AA705" s="3"/>
    </row>
    <row r="706" ht="12.0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4"/>
      <c r="T706" s="3"/>
      <c r="U706" s="3"/>
      <c r="V706" s="3"/>
      <c r="W706" s="3"/>
      <c r="X706" s="3"/>
      <c r="Y706" s="3"/>
      <c r="Z706" s="3"/>
      <c r="AA706" s="3"/>
    </row>
    <row r="707" ht="12.0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4"/>
      <c r="T707" s="3"/>
      <c r="U707" s="3"/>
      <c r="V707" s="3"/>
      <c r="W707" s="3"/>
      <c r="X707" s="3"/>
      <c r="Y707" s="3"/>
      <c r="Z707" s="3"/>
      <c r="AA707" s="3"/>
    </row>
    <row r="708" ht="12.0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4"/>
      <c r="T708" s="3"/>
      <c r="U708" s="3"/>
      <c r="V708" s="3"/>
      <c r="W708" s="3"/>
      <c r="X708" s="3"/>
      <c r="Y708" s="3"/>
      <c r="Z708" s="3"/>
      <c r="AA708" s="3"/>
    </row>
    <row r="709" ht="12.0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4"/>
      <c r="T709" s="3"/>
      <c r="U709" s="3"/>
      <c r="V709" s="3"/>
      <c r="W709" s="3"/>
      <c r="X709" s="3"/>
      <c r="Y709" s="3"/>
      <c r="Z709" s="3"/>
      <c r="AA709" s="3"/>
    </row>
    <row r="710" ht="12.0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4"/>
      <c r="T710" s="3"/>
      <c r="U710" s="3"/>
      <c r="V710" s="3"/>
      <c r="W710" s="3"/>
      <c r="X710" s="3"/>
      <c r="Y710" s="3"/>
      <c r="Z710" s="3"/>
      <c r="AA710" s="3"/>
    </row>
    <row r="711" ht="12.0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4"/>
      <c r="T711" s="3"/>
      <c r="U711" s="3"/>
      <c r="V711" s="3"/>
      <c r="W711" s="3"/>
      <c r="X711" s="3"/>
      <c r="Y711" s="3"/>
      <c r="Z711" s="3"/>
      <c r="AA711" s="3"/>
    </row>
    <row r="712" ht="12.0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4"/>
      <c r="T712" s="3"/>
      <c r="U712" s="3"/>
      <c r="V712" s="3"/>
      <c r="W712" s="3"/>
      <c r="X712" s="3"/>
      <c r="Y712" s="3"/>
      <c r="Z712" s="3"/>
      <c r="AA712" s="3"/>
    </row>
    <row r="713" ht="12.0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4"/>
      <c r="T713" s="3"/>
      <c r="U713" s="3"/>
      <c r="V713" s="3"/>
      <c r="W713" s="3"/>
      <c r="X713" s="3"/>
      <c r="Y713" s="3"/>
      <c r="Z713" s="3"/>
      <c r="AA713" s="3"/>
    </row>
    <row r="714" ht="12.0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4"/>
      <c r="T714" s="3"/>
      <c r="U714" s="3"/>
      <c r="V714" s="3"/>
      <c r="W714" s="3"/>
      <c r="X714" s="3"/>
      <c r="Y714" s="3"/>
      <c r="Z714" s="3"/>
      <c r="AA714" s="3"/>
    </row>
    <row r="715" ht="12.0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4"/>
      <c r="T715" s="3"/>
      <c r="U715" s="3"/>
      <c r="V715" s="3"/>
      <c r="W715" s="3"/>
      <c r="X715" s="3"/>
      <c r="Y715" s="3"/>
      <c r="Z715" s="3"/>
      <c r="AA715" s="3"/>
    </row>
    <row r="716" ht="12.0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4"/>
      <c r="T716" s="3"/>
      <c r="U716" s="3"/>
      <c r="V716" s="3"/>
      <c r="W716" s="3"/>
      <c r="X716" s="3"/>
      <c r="Y716" s="3"/>
      <c r="Z716" s="3"/>
      <c r="AA716" s="3"/>
    </row>
    <row r="717" ht="12.0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4"/>
      <c r="T717" s="3"/>
      <c r="U717" s="3"/>
      <c r="V717" s="3"/>
      <c r="W717" s="3"/>
      <c r="X717" s="3"/>
      <c r="Y717" s="3"/>
      <c r="Z717" s="3"/>
      <c r="AA717" s="3"/>
    </row>
    <row r="718" ht="12.0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4"/>
      <c r="T718" s="3"/>
      <c r="U718" s="3"/>
      <c r="V718" s="3"/>
      <c r="W718" s="3"/>
      <c r="X718" s="3"/>
      <c r="Y718" s="3"/>
      <c r="Z718" s="3"/>
      <c r="AA718" s="3"/>
    </row>
    <row r="719" ht="12.0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4"/>
      <c r="T719" s="3"/>
      <c r="U719" s="3"/>
      <c r="V719" s="3"/>
      <c r="W719" s="3"/>
      <c r="X719" s="3"/>
      <c r="Y719" s="3"/>
      <c r="Z719" s="3"/>
      <c r="AA719" s="3"/>
    </row>
    <row r="720" ht="12.0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4"/>
      <c r="T720" s="3"/>
      <c r="U720" s="3"/>
      <c r="V720" s="3"/>
      <c r="W720" s="3"/>
      <c r="X720" s="3"/>
      <c r="Y720" s="3"/>
      <c r="Z720" s="3"/>
      <c r="AA720" s="3"/>
    </row>
    <row r="721" ht="12.0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4"/>
      <c r="T721" s="3"/>
      <c r="U721" s="3"/>
      <c r="V721" s="3"/>
      <c r="W721" s="3"/>
      <c r="X721" s="3"/>
      <c r="Y721" s="3"/>
      <c r="Z721" s="3"/>
      <c r="AA721" s="3"/>
    </row>
    <row r="722" ht="12.0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4"/>
      <c r="T722" s="3"/>
      <c r="U722" s="3"/>
      <c r="V722" s="3"/>
      <c r="W722" s="3"/>
      <c r="X722" s="3"/>
      <c r="Y722" s="3"/>
      <c r="Z722" s="3"/>
      <c r="AA722" s="3"/>
    </row>
    <row r="723" ht="12.0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4"/>
      <c r="T723" s="3"/>
      <c r="U723" s="3"/>
      <c r="V723" s="3"/>
      <c r="W723" s="3"/>
      <c r="X723" s="3"/>
      <c r="Y723" s="3"/>
      <c r="Z723" s="3"/>
      <c r="AA723" s="3"/>
    </row>
    <row r="724" ht="12.0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4"/>
      <c r="T724" s="3"/>
      <c r="U724" s="3"/>
      <c r="V724" s="3"/>
      <c r="W724" s="3"/>
      <c r="X724" s="3"/>
      <c r="Y724" s="3"/>
      <c r="Z724" s="3"/>
      <c r="AA724" s="3"/>
    </row>
    <row r="725" ht="12.0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4"/>
      <c r="T725" s="3"/>
      <c r="U725" s="3"/>
      <c r="V725" s="3"/>
      <c r="W725" s="3"/>
      <c r="X725" s="3"/>
      <c r="Y725" s="3"/>
      <c r="Z725" s="3"/>
      <c r="AA725" s="3"/>
    </row>
    <row r="726" ht="12.0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4"/>
      <c r="T726" s="3"/>
      <c r="U726" s="3"/>
      <c r="V726" s="3"/>
      <c r="W726" s="3"/>
      <c r="X726" s="3"/>
      <c r="Y726" s="3"/>
      <c r="Z726" s="3"/>
      <c r="AA726" s="3"/>
    </row>
    <row r="727" ht="12.0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4"/>
      <c r="T727" s="3"/>
      <c r="U727" s="3"/>
      <c r="V727" s="3"/>
      <c r="W727" s="3"/>
      <c r="X727" s="3"/>
      <c r="Y727" s="3"/>
      <c r="Z727" s="3"/>
      <c r="AA727" s="3"/>
    </row>
    <row r="728" ht="12.0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4"/>
      <c r="T728" s="3"/>
      <c r="U728" s="3"/>
      <c r="V728" s="3"/>
      <c r="W728" s="3"/>
      <c r="X728" s="3"/>
      <c r="Y728" s="3"/>
      <c r="Z728" s="3"/>
      <c r="AA728" s="3"/>
    </row>
    <row r="729" ht="12.0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4"/>
      <c r="T729" s="3"/>
      <c r="U729" s="3"/>
      <c r="V729" s="3"/>
      <c r="W729" s="3"/>
      <c r="X729" s="3"/>
      <c r="Y729" s="3"/>
      <c r="Z729" s="3"/>
      <c r="AA729" s="3"/>
    </row>
    <row r="730" ht="12.0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4"/>
      <c r="T730" s="3"/>
      <c r="U730" s="3"/>
      <c r="V730" s="3"/>
      <c r="W730" s="3"/>
      <c r="X730" s="3"/>
      <c r="Y730" s="3"/>
      <c r="Z730" s="3"/>
      <c r="AA730" s="3"/>
    </row>
    <row r="731" ht="12.0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4"/>
      <c r="T731" s="3"/>
      <c r="U731" s="3"/>
      <c r="V731" s="3"/>
      <c r="W731" s="3"/>
      <c r="X731" s="3"/>
      <c r="Y731" s="3"/>
      <c r="Z731" s="3"/>
      <c r="AA731" s="3"/>
    </row>
    <row r="732" ht="12.0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4"/>
      <c r="T732" s="3"/>
      <c r="U732" s="3"/>
      <c r="V732" s="3"/>
      <c r="W732" s="3"/>
      <c r="X732" s="3"/>
      <c r="Y732" s="3"/>
      <c r="Z732" s="3"/>
      <c r="AA732" s="3"/>
    </row>
    <row r="733" ht="12.0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4"/>
      <c r="T733" s="3"/>
      <c r="U733" s="3"/>
      <c r="V733" s="3"/>
      <c r="W733" s="3"/>
      <c r="X733" s="3"/>
      <c r="Y733" s="3"/>
      <c r="Z733" s="3"/>
      <c r="AA733" s="3"/>
    </row>
    <row r="734" ht="12.0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4"/>
      <c r="T734" s="3"/>
      <c r="U734" s="3"/>
      <c r="V734" s="3"/>
      <c r="W734" s="3"/>
      <c r="X734" s="3"/>
      <c r="Y734" s="3"/>
      <c r="Z734" s="3"/>
      <c r="AA734" s="3"/>
    </row>
    <row r="735" ht="12.0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4"/>
      <c r="T735" s="3"/>
      <c r="U735" s="3"/>
      <c r="V735" s="3"/>
      <c r="W735" s="3"/>
      <c r="X735" s="3"/>
      <c r="Y735" s="3"/>
      <c r="Z735" s="3"/>
      <c r="AA735" s="3"/>
    </row>
    <row r="736" ht="12.0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4"/>
      <c r="T736" s="3"/>
      <c r="U736" s="3"/>
      <c r="V736" s="3"/>
      <c r="W736" s="3"/>
      <c r="X736" s="3"/>
      <c r="Y736" s="3"/>
      <c r="Z736" s="3"/>
      <c r="AA736" s="3"/>
    </row>
    <row r="737" ht="12.0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4"/>
      <c r="T737" s="3"/>
      <c r="U737" s="3"/>
      <c r="V737" s="3"/>
      <c r="W737" s="3"/>
      <c r="X737" s="3"/>
      <c r="Y737" s="3"/>
      <c r="Z737" s="3"/>
      <c r="AA737" s="3"/>
    </row>
    <row r="738" ht="12.0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4"/>
      <c r="T738" s="3"/>
      <c r="U738" s="3"/>
      <c r="V738" s="3"/>
      <c r="W738" s="3"/>
      <c r="X738" s="3"/>
      <c r="Y738" s="3"/>
      <c r="Z738" s="3"/>
      <c r="AA738" s="3"/>
    </row>
    <row r="739" ht="12.0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4"/>
      <c r="T739" s="3"/>
      <c r="U739" s="3"/>
      <c r="V739" s="3"/>
      <c r="W739" s="3"/>
      <c r="X739" s="3"/>
      <c r="Y739" s="3"/>
      <c r="Z739" s="3"/>
      <c r="AA739" s="3"/>
    </row>
    <row r="740" ht="12.0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4"/>
      <c r="T740" s="3"/>
      <c r="U740" s="3"/>
      <c r="V740" s="3"/>
      <c r="W740" s="3"/>
      <c r="X740" s="3"/>
      <c r="Y740" s="3"/>
      <c r="Z740" s="3"/>
      <c r="AA740" s="3"/>
    </row>
    <row r="741" ht="12.0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4"/>
      <c r="T741" s="3"/>
      <c r="U741" s="3"/>
      <c r="V741" s="3"/>
      <c r="W741" s="3"/>
      <c r="X741" s="3"/>
      <c r="Y741" s="3"/>
      <c r="Z741" s="3"/>
      <c r="AA741" s="3"/>
    </row>
    <row r="742" ht="12.0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4"/>
      <c r="T742" s="3"/>
      <c r="U742" s="3"/>
      <c r="V742" s="3"/>
      <c r="W742" s="3"/>
      <c r="X742" s="3"/>
      <c r="Y742" s="3"/>
      <c r="Z742" s="3"/>
      <c r="AA742" s="3"/>
    </row>
    <row r="743" ht="12.0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4"/>
      <c r="T743" s="3"/>
      <c r="U743" s="3"/>
      <c r="V743" s="3"/>
      <c r="W743" s="3"/>
      <c r="X743" s="3"/>
      <c r="Y743" s="3"/>
      <c r="Z743" s="3"/>
      <c r="AA743" s="3"/>
    </row>
    <row r="744" ht="12.0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4"/>
      <c r="T744" s="3"/>
      <c r="U744" s="3"/>
      <c r="V744" s="3"/>
      <c r="W744" s="3"/>
      <c r="X744" s="3"/>
      <c r="Y744" s="3"/>
      <c r="Z744" s="3"/>
      <c r="AA744" s="3"/>
    </row>
    <row r="745" ht="12.0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4"/>
      <c r="T745" s="3"/>
      <c r="U745" s="3"/>
      <c r="V745" s="3"/>
      <c r="W745" s="3"/>
      <c r="X745" s="3"/>
      <c r="Y745" s="3"/>
      <c r="Z745" s="3"/>
      <c r="AA745" s="3"/>
    </row>
    <row r="746" ht="12.0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4"/>
      <c r="T746" s="3"/>
      <c r="U746" s="3"/>
      <c r="V746" s="3"/>
      <c r="W746" s="3"/>
      <c r="X746" s="3"/>
      <c r="Y746" s="3"/>
      <c r="Z746" s="3"/>
      <c r="AA746" s="3"/>
    </row>
    <row r="747" ht="12.0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4"/>
      <c r="T747" s="3"/>
      <c r="U747" s="3"/>
      <c r="V747" s="3"/>
      <c r="W747" s="3"/>
      <c r="X747" s="3"/>
      <c r="Y747" s="3"/>
      <c r="Z747" s="3"/>
      <c r="AA747" s="3"/>
    </row>
    <row r="748" ht="12.0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4"/>
      <c r="T748" s="3"/>
      <c r="U748" s="3"/>
      <c r="V748" s="3"/>
      <c r="W748" s="3"/>
      <c r="X748" s="3"/>
      <c r="Y748" s="3"/>
      <c r="Z748" s="3"/>
      <c r="AA748" s="3"/>
    </row>
    <row r="749" ht="12.0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4"/>
      <c r="T749" s="3"/>
      <c r="U749" s="3"/>
      <c r="V749" s="3"/>
      <c r="W749" s="3"/>
      <c r="X749" s="3"/>
      <c r="Y749" s="3"/>
      <c r="Z749" s="3"/>
      <c r="AA749" s="3"/>
    </row>
    <row r="750" ht="12.0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4"/>
      <c r="T750" s="3"/>
      <c r="U750" s="3"/>
      <c r="V750" s="3"/>
      <c r="W750" s="3"/>
      <c r="X750" s="3"/>
      <c r="Y750" s="3"/>
      <c r="Z750" s="3"/>
      <c r="AA750" s="3"/>
    </row>
    <row r="751" ht="12.0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4"/>
      <c r="T751" s="3"/>
      <c r="U751" s="3"/>
      <c r="V751" s="3"/>
      <c r="W751" s="3"/>
      <c r="X751" s="3"/>
      <c r="Y751" s="3"/>
      <c r="Z751" s="3"/>
      <c r="AA751" s="3"/>
    </row>
    <row r="752" ht="12.0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4"/>
      <c r="T752" s="3"/>
      <c r="U752" s="3"/>
      <c r="V752" s="3"/>
      <c r="W752" s="3"/>
      <c r="X752" s="3"/>
      <c r="Y752" s="3"/>
      <c r="Z752" s="3"/>
      <c r="AA752" s="3"/>
    </row>
    <row r="753" ht="12.0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4"/>
      <c r="T753" s="3"/>
      <c r="U753" s="3"/>
      <c r="V753" s="3"/>
      <c r="W753" s="3"/>
      <c r="X753" s="3"/>
      <c r="Y753" s="3"/>
      <c r="Z753" s="3"/>
      <c r="AA753" s="3"/>
    </row>
    <row r="754" ht="12.0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4"/>
      <c r="T754" s="3"/>
      <c r="U754" s="3"/>
      <c r="V754" s="3"/>
      <c r="W754" s="3"/>
      <c r="X754" s="3"/>
      <c r="Y754" s="3"/>
      <c r="Z754" s="3"/>
      <c r="AA754" s="3"/>
    </row>
    <row r="755" ht="12.0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4"/>
      <c r="T755" s="3"/>
      <c r="U755" s="3"/>
      <c r="V755" s="3"/>
      <c r="W755" s="3"/>
      <c r="X755" s="3"/>
      <c r="Y755" s="3"/>
      <c r="Z755" s="3"/>
      <c r="AA755" s="3"/>
    </row>
    <row r="756" ht="12.0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4"/>
      <c r="T756" s="3"/>
      <c r="U756" s="3"/>
      <c r="V756" s="3"/>
      <c r="W756" s="3"/>
      <c r="X756" s="3"/>
      <c r="Y756" s="3"/>
      <c r="Z756" s="3"/>
      <c r="AA756" s="3"/>
    </row>
    <row r="757" ht="12.0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4"/>
      <c r="T757" s="3"/>
      <c r="U757" s="3"/>
      <c r="V757" s="3"/>
      <c r="W757" s="3"/>
      <c r="X757" s="3"/>
      <c r="Y757" s="3"/>
      <c r="Z757" s="3"/>
      <c r="AA757" s="3"/>
    </row>
    <row r="758" ht="12.0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4"/>
      <c r="T758" s="3"/>
      <c r="U758" s="3"/>
      <c r="V758" s="3"/>
      <c r="W758" s="3"/>
      <c r="X758" s="3"/>
      <c r="Y758" s="3"/>
      <c r="Z758" s="3"/>
      <c r="AA758" s="3"/>
    </row>
    <row r="759" ht="12.0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4"/>
      <c r="T759" s="3"/>
      <c r="U759" s="3"/>
      <c r="V759" s="3"/>
      <c r="W759" s="3"/>
      <c r="X759" s="3"/>
      <c r="Y759" s="3"/>
      <c r="Z759" s="3"/>
      <c r="AA759" s="3"/>
    </row>
    <row r="760" ht="12.0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4"/>
      <c r="T760" s="3"/>
      <c r="U760" s="3"/>
      <c r="V760" s="3"/>
      <c r="W760" s="3"/>
      <c r="X760" s="3"/>
      <c r="Y760" s="3"/>
      <c r="Z760" s="3"/>
      <c r="AA760" s="3"/>
    </row>
    <row r="761" ht="12.0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4"/>
      <c r="T761" s="3"/>
      <c r="U761" s="3"/>
      <c r="V761" s="3"/>
      <c r="W761" s="3"/>
      <c r="X761" s="3"/>
      <c r="Y761" s="3"/>
      <c r="Z761" s="3"/>
      <c r="AA761" s="3"/>
    </row>
    <row r="762" ht="12.0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4"/>
      <c r="T762" s="3"/>
      <c r="U762" s="3"/>
      <c r="V762" s="3"/>
      <c r="W762" s="3"/>
      <c r="X762" s="3"/>
      <c r="Y762" s="3"/>
      <c r="Z762" s="3"/>
      <c r="AA762" s="3"/>
    </row>
    <row r="763" ht="12.0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4"/>
      <c r="T763" s="3"/>
      <c r="U763" s="3"/>
      <c r="V763" s="3"/>
      <c r="W763" s="3"/>
      <c r="X763" s="3"/>
      <c r="Y763" s="3"/>
      <c r="Z763" s="3"/>
      <c r="AA763" s="3"/>
    </row>
    <row r="764" ht="12.0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4"/>
      <c r="T764" s="3"/>
      <c r="U764" s="3"/>
      <c r="V764" s="3"/>
      <c r="W764" s="3"/>
      <c r="X764" s="3"/>
      <c r="Y764" s="3"/>
      <c r="Z764" s="3"/>
      <c r="AA764" s="3"/>
    </row>
    <row r="765" ht="12.0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4"/>
      <c r="T765" s="3"/>
      <c r="U765" s="3"/>
      <c r="V765" s="3"/>
      <c r="W765" s="3"/>
      <c r="X765" s="3"/>
      <c r="Y765" s="3"/>
      <c r="Z765" s="3"/>
      <c r="AA765" s="3"/>
    </row>
    <row r="766" ht="12.0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4"/>
      <c r="T766" s="3"/>
      <c r="U766" s="3"/>
      <c r="V766" s="3"/>
      <c r="W766" s="3"/>
      <c r="X766" s="3"/>
      <c r="Y766" s="3"/>
      <c r="Z766" s="3"/>
      <c r="AA766" s="3"/>
    </row>
    <row r="767" ht="12.0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4"/>
      <c r="T767" s="3"/>
      <c r="U767" s="3"/>
      <c r="V767" s="3"/>
      <c r="W767" s="3"/>
      <c r="X767" s="3"/>
      <c r="Y767" s="3"/>
      <c r="Z767" s="3"/>
      <c r="AA767" s="3"/>
    </row>
    <row r="768" ht="12.0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4"/>
      <c r="T768" s="3"/>
      <c r="U768" s="3"/>
      <c r="V768" s="3"/>
      <c r="W768" s="3"/>
      <c r="X768" s="3"/>
      <c r="Y768" s="3"/>
      <c r="Z768" s="3"/>
      <c r="AA768" s="3"/>
    </row>
    <row r="769" ht="12.0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4"/>
      <c r="T769" s="3"/>
      <c r="U769" s="3"/>
      <c r="V769" s="3"/>
      <c r="W769" s="3"/>
      <c r="X769" s="3"/>
      <c r="Y769" s="3"/>
      <c r="Z769" s="3"/>
      <c r="AA769" s="3"/>
    </row>
    <row r="770" ht="12.0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4"/>
      <c r="T770" s="3"/>
      <c r="U770" s="3"/>
      <c r="V770" s="3"/>
      <c r="W770" s="3"/>
      <c r="X770" s="3"/>
      <c r="Y770" s="3"/>
      <c r="Z770" s="3"/>
      <c r="AA770" s="3"/>
    </row>
    <row r="771" ht="12.0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4"/>
      <c r="T771" s="3"/>
      <c r="U771" s="3"/>
      <c r="V771" s="3"/>
      <c r="W771" s="3"/>
      <c r="X771" s="3"/>
      <c r="Y771" s="3"/>
      <c r="Z771" s="3"/>
      <c r="AA771" s="3"/>
    </row>
    <row r="772" ht="12.0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4"/>
      <c r="T772" s="3"/>
      <c r="U772" s="3"/>
      <c r="V772" s="3"/>
      <c r="W772" s="3"/>
      <c r="X772" s="3"/>
      <c r="Y772" s="3"/>
      <c r="Z772" s="3"/>
      <c r="AA772" s="3"/>
    </row>
    <row r="773" ht="12.0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4"/>
      <c r="T773" s="3"/>
      <c r="U773" s="3"/>
      <c r="V773" s="3"/>
      <c r="W773" s="3"/>
      <c r="X773" s="3"/>
      <c r="Y773" s="3"/>
      <c r="Z773" s="3"/>
      <c r="AA773" s="3"/>
    </row>
    <row r="774" ht="12.0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4"/>
      <c r="T774" s="3"/>
      <c r="U774" s="3"/>
      <c r="V774" s="3"/>
      <c r="W774" s="3"/>
      <c r="X774" s="3"/>
      <c r="Y774" s="3"/>
      <c r="Z774" s="3"/>
      <c r="AA774" s="3"/>
    </row>
    <row r="775" ht="12.0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4"/>
      <c r="T775" s="3"/>
      <c r="U775" s="3"/>
      <c r="V775" s="3"/>
      <c r="W775" s="3"/>
      <c r="X775" s="3"/>
      <c r="Y775" s="3"/>
      <c r="Z775" s="3"/>
      <c r="AA775" s="3"/>
    </row>
    <row r="776" ht="12.0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4"/>
      <c r="T776" s="3"/>
      <c r="U776" s="3"/>
      <c r="V776" s="3"/>
      <c r="W776" s="3"/>
      <c r="X776" s="3"/>
      <c r="Y776" s="3"/>
      <c r="Z776" s="3"/>
      <c r="AA776" s="3"/>
    </row>
    <row r="777" ht="12.0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4"/>
      <c r="T777" s="3"/>
      <c r="U777" s="3"/>
      <c r="V777" s="3"/>
      <c r="W777" s="3"/>
      <c r="X777" s="3"/>
      <c r="Y777" s="3"/>
      <c r="Z777" s="3"/>
      <c r="AA777" s="3"/>
    </row>
    <row r="778" ht="12.0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4"/>
      <c r="T778" s="3"/>
      <c r="U778" s="3"/>
      <c r="V778" s="3"/>
      <c r="W778" s="3"/>
      <c r="X778" s="3"/>
      <c r="Y778" s="3"/>
      <c r="Z778" s="3"/>
      <c r="AA778" s="3"/>
    </row>
    <row r="779" ht="12.0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4"/>
      <c r="T779" s="3"/>
      <c r="U779" s="3"/>
      <c r="V779" s="3"/>
      <c r="W779" s="3"/>
      <c r="X779" s="3"/>
      <c r="Y779" s="3"/>
      <c r="Z779" s="3"/>
      <c r="AA779" s="3"/>
    </row>
    <row r="780" ht="12.0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4"/>
      <c r="T780" s="3"/>
      <c r="U780" s="3"/>
      <c r="V780" s="3"/>
      <c r="W780" s="3"/>
      <c r="X780" s="3"/>
      <c r="Y780" s="3"/>
      <c r="Z780" s="3"/>
      <c r="AA780" s="3"/>
    </row>
    <row r="781" ht="12.0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4"/>
      <c r="T781" s="3"/>
      <c r="U781" s="3"/>
      <c r="V781" s="3"/>
      <c r="W781" s="3"/>
      <c r="X781" s="3"/>
      <c r="Y781" s="3"/>
      <c r="Z781" s="3"/>
      <c r="AA781" s="3"/>
    </row>
    <row r="782" ht="12.0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4"/>
      <c r="T782" s="3"/>
      <c r="U782" s="3"/>
      <c r="V782" s="3"/>
      <c r="W782" s="3"/>
      <c r="X782" s="3"/>
      <c r="Y782" s="3"/>
      <c r="Z782" s="3"/>
      <c r="AA782" s="3"/>
    </row>
    <row r="783" ht="12.0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4"/>
      <c r="T783" s="3"/>
      <c r="U783" s="3"/>
      <c r="V783" s="3"/>
      <c r="W783" s="3"/>
      <c r="X783" s="3"/>
      <c r="Y783" s="3"/>
      <c r="Z783" s="3"/>
      <c r="AA783" s="3"/>
    </row>
    <row r="784" ht="12.0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4"/>
      <c r="T784" s="3"/>
      <c r="U784" s="3"/>
      <c r="V784" s="3"/>
      <c r="W784" s="3"/>
      <c r="X784" s="3"/>
      <c r="Y784" s="3"/>
      <c r="Z784" s="3"/>
      <c r="AA784" s="3"/>
    </row>
    <row r="785" ht="12.0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4"/>
      <c r="T785" s="3"/>
      <c r="U785" s="3"/>
      <c r="V785" s="3"/>
      <c r="W785" s="3"/>
      <c r="X785" s="3"/>
      <c r="Y785" s="3"/>
      <c r="Z785" s="3"/>
      <c r="AA785" s="3"/>
    </row>
    <row r="786" ht="12.0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4"/>
      <c r="T786" s="3"/>
      <c r="U786" s="3"/>
      <c r="V786" s="3"/>
      <c r="W786" s="3"/>
      <c r="X786" s="3"/>
      <c r="Y786" s="3"/>
      <c r="Z786" s="3"/>
      <c r="AA786" s="3"/>
    </row>
    <row r="787" ht="12.0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4"/>
      <c r="T787" s="3"/>
      <c r="U787" s="3"/>
      <c r="V787" s="3"/>
      <c r="W787" s="3"/>
      <c r="X787" s="3"/>
      <c r="Y787" s="3"/>
      <c r="Z787" s="3"/>
      <c r="AA787" s="3"/>
    </row>
    <row r="788" ht="12.0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4"/>
      <c r="T788" s="3"/>
      <c r="U788" s="3"/>
      <c r="V788" s="3"/>
      <c r="W788" s="3"/>
      <c r="X788" s="3"/>
      <c r="Y788" s="3"/>
      <c r="Z788" s="3"/>
      <c r="AA788" s="3"/>
    </row>
    <row r="789" ht="12.0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4"/>
      <c r="T789" s="3"/>
      <c r="U789" s="3"/>
      <c r="V789" s="3"/>
      <c r="W789" s="3"/>
      <c r="X789" s="3"/>
      <c r="Y789" s="3"/>
      <c r="Z789" s="3"/>
      <c r="AA789" s="3"/>
    </row>
    <row r="790" ht="12.0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4"/>
      <c r="T790" s="3"/>
      <c r="U790" s="3"/>
      <c r="V790" s="3"/>
      <c r="W790" s="3"/>
      <c r="X790" s="3"/>
      <c r="Y790" s="3"/>
      <c r="Z790" s="3"/>
      <c r="AA790" s="3"/>
    </row>
    <row r="791" ht="12.0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4"/>
      <c r="T791" s="3"/>
      <c r="U791" s="3"/>
      <c r="V791" s="3"/>
      <c r="W791" s="3"/>
      <c r="X791" s="3"/>
      <c r="Y791" s="3"/>
      <c r="Z791" s="3"/>
      <c r="AA791" s="3"/>
    </row>
    <row r="792" ht="12.0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4"/>
      <c r="T792" s="3"/>
      <c r="U792" s="3"/>
      <c r="V792" s="3"/>
      <c r="W792" s="3"/>
      <c r="X792" s="3"/>
      <c r="Y792" s="3"/>
      <c r="Z792" s="3"/>
      <c r="AA792" s="3"/>
    </row>
    <row r="793" ht="12.0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4"/>
      <c r="T793" s="3"/>
      <c r="U793" s="3"/>
      <c r="V793" s="3"/>
      <c r="W793" s="3"/>
      <c r="X793" s="3"/>
      <c r="Y793" s="3"/>
      <c r="Z793" s="3"/>
      <c r="AA793" s="3"/>
    </row>
    <row r="794" ht="12.0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4"/>
      <c r="T794" s="3"/>
      <c r="U794" s="3"/>
      <c r="V794" s="3"/>
      <c r="W794" s="3"/>
      <c r="X794" s="3"/>
      <c r="Y794" s="3"/>
      <c r="Z794" s="3"/>
      <c r="AA794" s="3"/>
    </row>
    <row r="795" ht="12.0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4"/>
      <c r="T795" s="3"/>
      <c r="U795" s="3"/>
      <c r="V795" s="3"/>
      <c r="W795" s="3"/>
      <c r="X795" s="3"/>
      <c r="Y795" s="3"/>
      <c r="Z795" s="3"/>
      <c r="AA795" s="3"/>
    </row>
    <row r="796" ht="12.0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4"/>
      <c r="T796" s="3"/>
      <c r="U796" s="3"/>
      <c r="V796" s="3"/>
      <c r="W796" s="3"/>
      <c r="X796" s="3"/>
      <c r="Y796" s="3"/>
      <c r="Z796" s="3"/>
      <c r="AA796" s="3"/>
    </row>
    <row r="797" ht="12.0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4"/>
      <c r="T797" s="3"/>
      <c r="U797" s="3"/>
      <c r="V797" s="3"/>
      <c r="W797" s="3"/>
      <c r="X797" s="3"/>
      <c r="Y797" s="3"/>
      <c r="Z797" s="3"/>
      <c r="AA797" s="3"/>
    </row>
    <row r="798" ht="12.0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4"/>
      <c r="T798" s="3"/>
      <c r="U798" s="3"/>
      <c r="V798" s="3"/>
      <c r="W798" s="3"/>
      <c r="X798" s="3"/>
      <c r="Y798" s="3"/>
      <c r="Z798" s="3"/>
      <c r="AA798" s="3"/>
    </row>
    <row r="799" ht="12.0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4"/>
      <c r="T799" s="3"/>
      <c r="U799" s="3"/>
      <c r="V799" s="3"/>
      <c r="W799" s="3"/>
      <c r="X799" s="3"/>
      <c r="Y799" s="3"/>
      <c r="Z799" s="3"/>
      <c r="AA799" s="3"/>
    </row>
    <row r="800" ht="12.0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4"/>
      <c r="T800" s="3"/>
      <c r="U800" s="3"/>
      <c r="V800" s="3"/>
      <c r="W800" s="3"/>
      <c r="X800" s="3"/>
      <c r="Y800" s="3"/>
      <c r="Z800" s="3"/>
      <c r="AA800" s="3"/>
    </row>
    <row r="801" ht="12.0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4"/>
      <c r="T801" s="3"/>
      <c r="U801" s="3"/>
      <c r="V801" s="3"/>
      <c r="W801" s="3"/>
      <c r="X801" s="3"/>
      <c r="Y801" s="3"/>
      <c r="Z801" s="3"/>
      <c r="AA801" s="3"/>
    </row>
    <row r="802" ht="12.0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4"/>
      <c r="T802" s="3"/>
      <c r="U802" s="3"/>
      <c r="V802" s="3"/>
      <c r="W802" s="3"/>
      <c r="X802" s="3"/>
      <c r="Y802" s="3"/>
      <c r="Z802" s="3"/>
      <c r="AA802" s="3"/>
    </row>
    <row r="803" ht="12.0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4"/>
      <c r="T803" s="3"/>
      <c r="U803" s="3"/>
      <c r="V803" s="3"/>
      <c r="W803" s="3"/>
      <c r="X803" s="3"/>
      <c r="Y803" s="3"/>
      <c r="Z803" s="3"/>
      <c r="AA803" s="3"/>
    </row>
    <row r="804" ht="12.0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4"/>
      <c r="T804" s="3"/>
      <c r="U804" s="3"/>
      <c r="V804" s="3"/>
      <c r="W804" s="3"/>
      <c r="X804" s="3"/>
      <c r="Y804" s="3"/>
      <c r="Z804" s="3"/>
      <c r="AA804" s="3"/>
    </row>
    <row r="805" ht="12.0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4"/>
      <c r="T805" s="3"/>
      <c r="U805" s="3"/>
      <c r="V805" s="3"/>
      <c r="W805" s="3"/>
      <c r="X805" s="3"/>
      <c r="Y805" s="3"/>
      <c r="Z805" s="3"/>
      <c r="AA805" s="3"/>
    </row>
    <row r="806" ht="12.0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4"/>
      <c r="T806" s="3"/>
      <c r="U806" s="3"/>
      <c r="V806" s="3"/>
      <c r="W806" s="3"/>
      <c r="X806" s="3"/>
      <c r="Y806" s="3"/>
      <c r="Z806" s="3"/>
      <c r="AA806" s="3"/>
    </row>
    <row r="807" ht="12.0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4"/>
      <c r="T807" s="3"/>
      <c r="U807" s="3"/>
      <c r="V807" s="3"/>
      <c r="W807" s="3"/>
      <c r="X807" s="3"/>
      <c r="Y807" s="3"/>
      <c r="Z807" s="3"/>
      <c r="AA807" s="3"/>
    </row>
    <row r="808" ht="12.0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4"/>
      <c r="T808" s="3"/>
      <c r="U808" s="3"/>
      <c r="V808" s="3"/>
      <c r="W808" s="3"/>
      <c r="X808" s="3"/>
      <c r="Y808" s="3"/>
      <c r="Z808" s="3"/>
      <c r="AA808" s="3"/>
    </row>
    <row r="809" ht="12.0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4"/>
      <c r="T809" s="3"/>
      <c r="U809" s="3"/>
      <c r="V809" s="3"/>
      <c r="W809" s="3"/>
      <c r="X809" s="3"/>
      <c r="Y809" s="3"/>
      <c r="Z809" s="3"/>
      <c r="AA809" s="3"/>
    </row>
    <row r="810" ht="12.0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4"/>
      <c r="T810" s="3"/>
      <c r="U810" s="3"/>
      <c r="V810" s="3"/>
      <c r="W810" s="3"/>
      <c r="X810" s="3"/>
      <c r="Y810" s="3"/>
      <c r="Z810" s="3"/>
      <c r="AA810" s="3"/>
    </row>
    <row r="811" ht="12.0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4"/>
      <c r="T811" s="3"/>
      <c r="U811" s="3"/>
      <c r="V811" s="3"/>
      <c r="W811" s="3"/>
      <c r="X811" s="3"/>
      <c r="Y811" s="3"/>
      <c r="Z811" s="3"/>
      <c r="AA811" s="3"/>
    </row>
    <row r="812" ht="12.0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4"/>
      <c r="T812" s="3"/>
      <c r="U812" s="3"/>
      <c r="V812" s="3"/>
      <c r="W812" s="3"/>
      <c r="X812" s="3"/>
      <c r="Y812" s="3"/>
      <c r="Z812" s="3"/>
      <c r="AA812" s="3"/>
    </row>
    <row r="813" ht="12.0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4"/>
      <c r="T813" s="3"/>
      <c r="U813" s="3"/>
      <c r="V813" s="3"/>
      <c r="W813" s="3"/>
      <c r="X813" s="3"/>
      <c r="Y813" s="3"/>
      <c r="Z813" s="3"/>
      <c r="AA813" s="3"/>
    </row>
    <row r="814" ht="12.0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4"/>
      <c r="T814" s="3"/>
      <c r="U814" s="3"/>
      <c r="V814" s="3"/>
      <c r="W814" s="3"/>
      <c r="X814" s="3"/>
      <c r="Y814" s="3"/>
      <c r="Z814" s="3"/>
      <c r="AA814" s="3"/>
    </row>
    <row r="815" ht="12.0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4"/>
      <c r="T815" s="3"/>
      <c r="U815" s="3"/>
      <c r="V815" s="3"/>
      <c r="W815" s="3"/>
      <c r="X815" s="3"/>
      <c r="Y815" s="3"/>
      <c r="Z815" s="3"/>
      <c r="AA815" s="3"/>
    </row>
    <row r="816" ht="12.0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4"/>
      <c r="T816" s="3"/>
      <c r="U816" s="3"/>
      <c r="V816" s="3"/>
      <c r="W816" s="3"/>
      <c r="X816" s="3"/>
      <c r="Y816" s="3"/>
      <c r="Z816" s="3"/>
      <c r="AA816" s="3"/>
    </row>
    <row r="817" ht="12.0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4"/>
      <c r="T817" s="3"/>
      <c r="U817" s="3"/>
      <c r="V817" s="3"/>
      <c r="W817" s="3"/>
      <c r="X817" s="3"/>
      <c r="Y817" s="3"/>
      <c r="Z817" s="3"/>
      <c r="AA817" s="3"/>
    </row>
    <row r="818" ht="12.0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4"/>
      <c r="T818" s="3"/>
      <c r="U818" s="3"/>
      <c r="V818" s="3"/>
      <c r="W818" s="3"/>
      <c r="X818" s="3"/>
      <c r="Y818" s="3"/>
      <c r="Z818" s="3"/>
      <c r="AA818" s="3"/>
    </row>
    <row r="819" ht="12.0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4"/>
      <c r="T819" s="3"/>
      <c r="U819" s="3"/>
      <c r="V819" s="3"/>
      <c r="W819" s="3"/>
      <c r="X819" s="3"/>
      <c r="Y819" s="3"/>
      <c r="Z819" s="3"/>
      <c r="AA819" s="3"/>
    </row>
    <row r="820" ht="12.0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4"/>
      <c r="T820" s="3"/>
      <c r="U820" s="3"/>
      <c r="V820" s="3"/>
      <c r="W820" s="3"/>
      <c r="X820" s="3"/>
      <c r="Y820" s="3"/>
      <c r="Z820" s="3"/>
      <c r="AA820" s="3"/>
    </row>
    <row r="821" ht="12.0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4"/>
      <c r="T821" s="3"/>
      <c r="U821" s="3"/>
      <c r="V821" s="3"/>
      <c r="W821" s="3"/>
      <c r="X821" s="3"/>
      <c r="Y821" s="3"/>
      <c r="Z821" s="3"/>
      <c r="AA821" s="3"/>
    </row>
    <row r="822" ht="12.0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4"/>
      <c r="T822" s="3"/>
      <c r="U822" s="3"/>
      <c r="V822" s="3"/>
      <c r="W822" s="3"/>
      <c r="X822" s="3"/>
      <c r="Y822" s="3"/>
      <c r="Z822" s="3"/>
      <c r="AA822" s="3"/>
    </row>
    <row r="823" ht="12.0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4"/>
      <c r="T823" s="3"/>
      <c r="U823" s="3"/>
      <c r="V823" s="3"/>
      <c r="W823" s="3"/>
      <c r="X823" s="3"/>
      <c r="Y823" s="3"/>
      <c r="Z823" s="3"/>
      <c r="AA823" s="3"/>
    </row>
    <row r="824" ht="12.0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4"/>
      <c r="T824" s="3"/>
      <c r="U824" s="3"/>
      <c r="V824" s="3"/>
      <c r="W824" s="3"/>
      <c r="X824" s="3"/>
      <c r="Y824" s="3"/>
      <c r="Z824" s="3"/>
      <c r="AA824" s="3"/>
    </row>
    <row r="825" ht="12.0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4"/>
      <c r="T825" s="3"/>
      <c r="U825" s="3"/>
      <c r="V825" s="3"/>
      <c r="W825" s="3"/>
      <c r="X825" s="3"/>
      <c r="Y825" s="3"/>
      <c r="Z825" s="3"/>
      <c r="AA825" s="3"/>
    </row>
    <row r="826" ht="12.0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4"/>
      <c r="T826" s="3"/>
      <c r="U826" s="3"/>
      <c r="V826" s="3"/>
      <c r="W826" s="3"/>
      <c r="X826" s="3"/>
      <c r="Y826" s="3"/>
      <c r="Z826" s="3"/>
      <c r="AA826" s="3"/>
    </row>
    <row r="827" ht="12.0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4"/>
      <c r="T827" s="3"/>
      <c r="U827" s="3"/>
      <c r="V827" s="3"/>
      <c r="W827" s="3"/>
      <c r="X827" s="3"/>
      <c r="Y827" s="3"/>
      <c r="Z827" s="3"/>
      <c r="AA827" s="3"/>
    </row>
    <row r="828" ht="12.0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4"/>
      <c r="T828" s="3"/>
      <c r="U828" s="3"/>
      <c r="V828" s="3"/>
      <c r="W828" s="3"/>
      <c r="X828" s="3"/>
      <c r="Y828" s="3"/>
      <c r="Z828" s="3"/>
      <c r="AA828" s="3"/>
    </row>
    <row r="829" ht="12.0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4"/>
      <c r="T829" s="3"/>
      <c r="U829" s="3"/>
      <c r="V829" s="3"/>
      <c r="W829" s="3"/>
      <c r="X829" s="3"/>
      <c r="Y829" s="3"/>
      <c r="Z829" s="3"/>
      <c r="AA829" s="3"/>
    </row>
    <row r="830" ht="12.0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4"/>
      <c r="T830" s="3"/>
      <c r="U830" s="3"/>
      <c r="V830" s="3"/>
      <c r="W830" s="3"/>
      <c r="X830" s="3"/>
      <c r="Y830" s="3"/>
      <c r="Z830" s="3"/>
      <c r="AA830" s="3"/>
    </row>
    <row r="831" ht="12.0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4"/>
      <c r="T831" s="3"/>
      <c r="U831" s="3"/>
      <c r="V831" s="3"/>
      <c r="W831" s="3"/>
      <c r="X831" s="3"/>
      <c r="Y831" s="3"/>
      <c r="Z831" s="3"/>
      <c r="AA831" s="3"/>
    </row>
    <row r="832" ht="12.0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4"/>
      <c r="T832" s="3"/>
      <c r="U832" s="3"/>
      <c r="V832" s="3"/>
      <c r="W832" s="3"/>
      <c r="X832" s="3"/>
      <c r="Y832" s="3"/>
      <c r="Z832" s="3"/>
      <c r="AA832" s="3"/>
    </row>
    <row r="833" ht="12.0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4"/>
      <c r="T833" s="3"/>
      <c r="U833" s="3"/>
      <c r="V833" s="3"/>
      <c r="W833" s="3"/>
      <c r="X833" s="3"/>
      <c r="Y833" s="3"/>
      <c r="Z833" s="3"/>
      <c r="AA833" s="3"/>
    </row>
    <row r="834" ht="12.0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4"/>
      <c r="T834" s="3"/>
      <c r="U834" s="3"/>
      <c r="V834" s="3"/>
      <c r="W834" s="3"/>
      <c r="X834" s="3"/>
      <c r="Y834" s="3"/>
      <c r="Z834" s="3"/>
      <c r="AA834" s="3"/>
    </row>
    <row r="835" ht="12.0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4"/>
      <c r="T835" s="3"/>
      <c r="U835" s="3"/>
      <c r="V835" s="3"/>
      <c r="W835" s="3"/>
      <c r="X835" s="3"/>
      <c r="Y835" s="3"/>
      <c r="Z835" s="3"/>
      <c r="AA835" s="3"/>
    </row>
    <row r="836" ht="12.0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4"/>
      <c r="T836" s="3"/>
      <c r="U836" s="3"/>
      <c r="V836" s="3"/>
      <c r="W836" s="3"/>
      <c r="X836" s="3"/>
      <c r="Y836" s="3"/>
      <c r="Z836" s="3"/>
      <c r="AA836" s="3"/>
    </row>
    <row r="837" ht="12.0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4"/>
      <c r="T837" s="3"/>
      <c r="U837" s="3"/>
      <c r="V837" s="3"/>
      <c r="W837" s="3"/>
      <c r="X837" s="3"/>
      <c r="Y837" s="3"/>
      <c r="Z837" s="3"/>
      <c r="AA837" s="3"/>
    </row>
    <row r="838" ht="12.0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4"/>
      <c r="T838" s="3"/>
      <c r="U838" s="3"/>
      <c r="V838" s="3"/>
      <c r="W838" s="3"/>
      <c r="X838" s="3"/>
      <c r="Y838" s="3"/>
      <c r="Z838" s="3"/>
      <c r="AA838" s="3"/>
    </row>
    <row r="839" ht="12.0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4"/>
      <c r="T839" s="3"/>
      <c r="U839" s="3"/>
      <c r="V839" s="3"/>
      <c r="W839" s="3"/>
      <c r="X839" s="3"/>
      <c r="Y839" s="3"/>
      <c r="Z839" s="3"/>
      <c r="AA839" s="3"/>
    </row>
    <row r="840" ht="12.0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4"/>
      <c r="T840" s="3"/>
      <c r="U840" s="3"/>
      <c r="V840" s="3"/>
      <c r="W840" s="3"/>
      <c r="X840" s="3"/>
      <c r="Y840" s="3"/>
      <c r="Z840" s="3"/>
      <c r="AA840" s="3"/>
    </row>
    <row r="841" ht="12.0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4"/>
      <c r="T841" s="3"/>
      <c r="U841" s="3"/>
      <c r="V841" s="3"/>
      <c r="W841" s="3"/>
      <c r="X841" s="3"/>
      <c r="Y841" s="3"/>
      <c r="Z841" s="3"/>
      <c r="AA841" s="3"/>
    </row>
    <row r="842" ht="12.0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4"/>
      <c r="T842" s="3"/>
      <c r="U842" s="3"/>
      <c r="V842" s="3"/>
      <c r="W842" s="3"/>
      <c r="X842" s="3"/>
      <c r="Y842" s="3"/>
      <c r="Z842" s="3"/>
      <c r="AA842" s="3"/>
    </row>
    <row r="843" ht="12.0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4"/>
      <c r="T843" s="3"/>
      <c r="U843" s="3"/>
      <c r="V843" s="3"/>
      <c r="W843" s="3"/>
      <c r="X843" s="3"/>
      <c r="Y843" s="3"/>
      <c r="Z843" s="3"/>
      <c r="AA843" s="3"/>
    </row>
    <row r="844" ht="12.0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4"/>
      <c r="T844" s="3"/>
      <c r="U844" s="3"/>
      <c r="V844" s="3"/>
      <c r="W844" s="3"/>
      <c r="X844" s="3"/>
      <c r="Y844" s="3"/>
      <c r="Z844" s="3"/>
      <c r="AA844" s="3"/>
    </row>
    <row r="845" ht="12.0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4"/>
      <c r="T845" s="3"/>
      <c r="U845" s="3"/>
      <c r="V845" s="3"/>
      <c r="W845" s="3"/>
      <c r="X845" s="3"/>
      <c r="Y845" s="3"/>
      <c r="Z845" s="3"/>
      <c r="AA845" s="3"/>
    </row>
    <row r="846" ht="12.0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4"/>
      <c r="T846" s="3"/>
      <c r="U846" s="3"/>
      <c r="V846" s="3"/>
      <c r="W846" s="3"/>
      <c r="X846" s="3"/>
      <c r="Y846" s="3"/>
      <c r="Z846" s="3"/>
      <c r="AA846" s="3"/>
    </row>
    <row r="847" ht="12.0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4"/>
      <c r="T847" s="3"/>
      <c r="U847" s="3"/>
      <c r="V847" s="3"/>
      <c r="W847" s="3"/>
      <c r="X847" s="3"/>
      <c r="Y847" s="3"/>
      <c r="Z847" s="3"/>
      <c r="AA847" s="3"/>
    </row>
    <row r="848" ht="12.0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4"/>
      <c r="T848" s="3"/>
      <c r="U848" s="3"/>
      <c r="V848" s="3"/>
      <c r="W848" s="3"/>
      <c r="X848" s="3"/>
      <c r="Y848" s="3"/>
      <c r="Z848" s="3"/>
      <c r="AA848" s="3"/>
    </row>
    <row r="849" ht="12.0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4"/>
      <c r="T849" s="3"/>
      <c r="U849" s="3"/>
      <c r="V849" s="3"/>
      <c r="W849" s="3"/>
      <c r="X849" s="3"/>
      <c r="Y849" s="3"/>
      <c r="Z849" s="3"/>
      <c r="AA849" s="3"/>
    </row>
    <row r="850" ht="12.0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4"/>
      <c r="T850" s="3"/>
      <c r="U850" s="3"/>
      <c r="V850" s="3"/>
      <c r="W850" s="3"/>
      <c r="X850" s="3"/>
      <c r="Y850" s="3"/>
      <c r="Z850" s="3"/>
      <c r="AA850" s="3"/>
    </row>
    <row r="851" ht="12.0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4"/>
      <c r="T851" s="3"/>
      <c r="U851" s="3"/>
      <c r="V851" s="3"/>
      <c r="W851" s="3"/>
      <c r="X851" s="3"/>
      <c r="Y851" s="3"/>
      <c r="Z851" s="3"/>
      <c r="AA851" s="3"/>
    </row>
    <row r="852" ht="12.0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4"/>
      <c r="T852" s="3"/>
      <c r="U852" s="3"/>
      <c r="V852" s="3"/>
      <c r="W852" s="3"/>
      <c r="X852" s="3"/>
      <c r="Y852" s="3"/>
      <c r="Z852" s="3"/>
      <c r="AA852" s="3"/>
    </row>
    <row r="853" ht="12.0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4"/>
      <c r="T853" s="3"/>
      <c r="U853" s="3"/>
      <c r="V853" s="3"/>
      <c r="W853" s="3"/>
      <c r="X853" s="3"/>
      <c r="Y853" s="3"/>
      <c r="Z853" s="3"/>
      <c r="AA853" s="3"/>
    </row>
    <row r="854" ht="12.0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4"/>
      <c r="T854" s="3"/>
      <c r="U854" s="3"/>
      <c r="V854" s="3"/>
      <c r="W854" s="3"/>
      <c r="X854" s="3"/>
      <c r="Y854" s="3"/>
      <c r="Z854" s="3"/>
      <c r="AA854" s="3"/>
    </row>
    <row r="855" ht="12.0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4"/>
      <c r="T855" s="3"/>
      <c r="U855" s="3"/>
      <c r="V855" s="3"/>
      <c r="W855" s="3"/>
      <c r="X855" s="3"/>
      <c r="Y855" s="3"/>
      <c r="Z855" s="3"/>
      <c r="AA855" s="3"/>
    </row>
    <row r="856" ht="12.0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4"/>
      <c r="T856" s="3"/>
      <c r="U856" s="3"/>
      <c r="V856" s="3"/>
      <c r="W856" s="3"/>
      <c r="X856" s="3"/>
      <c r="Y856" s="3"/>
      <c r="Z856" s="3"/>
      <c r="AA856" s="3"/>
    </row>
    <row r="857" ht="12.0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4"/>
      <c r="T857" s="3"/>
      <c r="U857" s="3"/>
      <c r="V857" s="3"/>
      <c r="W857" s="3"/>
      <c r="X857" s="3"/>
      <c r="Y857" s="3"/>
      <c r="Z857" s="3"/>
      <c r="AA857" s="3"/>
    </row>
    <row r="858" ht="12.0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4"/>
      <c r="T858" s="3"/>
      <c r="U858" s="3"/>
      <c r="V858" s="3"/>
      <c r="W858" s="3"/>
      <c r="X858" s="3"/>
      <c r="Y858" s="3"/>
      <c r="Z858" s="3"/>
      <c r="AA858" s="3"/>
    </row>
    <row r="859" ht="12.0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4"/>
      <c r="T859" s="3"/>
      <c r="U859" s="3"/>
      <c r="V859" s="3"/>
      <c r="W859" s="3"/>
      <c r="X859" s="3"/>
      <c r="Y859" s="3"/>
      <c r="Z859" s="3"/>
      <c r="AA859" s="3"/>
    </row>
    <row r="860" ht="12.0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4"/>
      <c r="T860" s="3"/>
      <c r="U860" s="3"/>
      <c r="V860" s="3"/>
      <c r="W860" s="3"/>
      <c r="X860" s="3"/>
      <c r="Y860" s="3"/>
      <c r="Z860" s="3"/>
      <c r="AA860" s="3"/>
    </row>
    <row r="861" ht="12.0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4"/>
      <c r="T861" s="3"/>
      <c r="U861" s="3"/>
      <c r="V861" s="3"/>
      <c r="W861" s="3"/>
      <c r="X861" s="3"/>
      <c r="Y861" s="3"/>
      <c r="Z861" s="3"/>
      <c r="AA861" s="3"/>
    </row>
    <row r="862" ht="12.0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4"/>
      <c r="T862" s="3"/>
      <c r="U862" s="3"/>
      <c r="V862" s="3"/>
      <c r="W862" s="3"/>
      <c r="X862" s="3"/>
      <c r="Y862" s="3"/>
      <c r="Z862" s="3"/>
      <c r="AA862" s="3"/>
    </row>
    <row r="863" ht="12.0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4"/>
      <c r="T863" s="3"/>
      <c r="U863" s="3"/>
      <c r="V863" s="3"/>
      <c r="W863" s="3"/>
      <c r="X863" s="3"/>
      <c r="Y863" s="3"/>
      <c r="Z863" s="3"/>
      <c r="AA863" s="3"/>
    </row>
    <row r="864" ht="12.0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4"/>
      <c r="T864" s="3"/>
      <c r="U864" s="3"/>
      <c r="V864" s="3"/>
      <c r="W864" s="3"/>
      <c r="X864" s="3"/>
      <c r="Y864" s="3"/>
      <c r="Z864" s="3"/>
      <c r="AA864" s="3"/>
    </row>
    <row r="865" ht="12.0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4"/>
      <c r="T865" s="3"/>
      <c r="U865" s="3"/>
      <c r="V865" s="3"/>
      <c r="W865" s="3"/>
      <c r="X865" s="3"/>
      <c r="Y865" s="3"/>
      <c r="Z865" s="3"/>
      <c r="AA865" s="3"/>
    </row>
    <row r="866" ht="12.0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4"/>
      <c r="T866" s="3"/>
      <c r="U866" s="3"/>
      <c r="V866" s="3"/>
      <c r="W866" s="3"/>
      <c r="X866" s="3"/>
      <c r="Y866" s="3"/>
      <c r="Z866" s="3"/>
      <c r="AA866" s="3"/>
    </row>
    <row r="867" ht="12.0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4"/>
      <c r="T867" s="3"/>
      <c r="U867" s="3"/>
      <c r="V867" s="3"/>
      <c r="W867" s="3"/>
      <c r="X867" s="3"/>
      <c r="Y867" s="3"/>
      <c r="Z867" s="3"/>
      <c r="AA867" s="3"/>
    </row>
    <row r="868" ht="12.0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4"/>
      <c r="T868" s="3"/>
      <c r="U868" s="3"/>
      <c r="V868" s="3"/>
      <c r="W868" s="3"/>
      <c r="X868" s="3"/>
      <c r="Y868" s="3"/>
      <c r="Z868" s="3"/>
      <c r="AA868" s="3"/>
    </row>
    <row r="869" ht="12.0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4"/>
      <c r="T869" s="3"/>
      <c r="U869" s="3"/>
      <c r="V869" s="3"/>
      <c r="W869" s="3"/>
      <c r="X869" s="3"/>
      <c r="Y869" s="3"/>
      <c r="Z869" s="3"/>
      <c r="AA869" s="3"/>
    </row>
    <row r="870" ht="12.0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4"/>
      <c r="T870" s="3"/>
      <c r="U870" s="3"/>
      <c r="V870" s="3"/>
      <c r="W870" s="3"/>
      <c r="X870" s="3"/>
      <c r="Y870" s="3"/>
      <c r="Z870" s="3"/>
      <c r="AA870" s="3"/>
    </row>
    <row r="871" ht="12.0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4"/>
      <c r="T871" s="3"/>
      <c r="U871" s="3"/>
      <c r="V871" s="3"/>
      <c r="W871" s="3"/>
      <c r="X871" s="3"/>
      <c r="Y871" s="3"/>
      <c r="Z871" s="3"/>
      <c r="AA871" s="3"/>
    </row>
    <row r="872" ht="12.0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4"/>
      <c r="T872" s="3"/>
      <c r="U872" s="3"/>
      <c r="V872" s="3"/>
      <c r="W872" s="3"/>
      <c r="X872" s="3"/>
      <c r="Y872" s="3"/>
      <c r="Z872" s="3"/>
      <c r="AA872" s="3"/>
    </row>
    <row r="873" ht="12.0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4"/>
      <c r="T873" s="3"/>
      <c r="U873" s="3"/>
      <c r="V873" s="3"/>
      <c r="W873" s="3"/>
      <c r="X873" s="3"/>
      <c r="Y873" s="3"/>
      <c r="Z873" s="3"/>
      <c r="AA873" s="3"/>
    </row>
    <row r="874" ht="12.0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4"/>
      <c r="T874" s="3"/>
      <c r="U874" s="3"/>
      <c r="V874" s="3"/>
      <c r="W874" s="3"/>
      <c r="X874" s="3"/>
      <c r="Y874" s="3"/>
      <c r="Z874" s="3"/>
      <c r="AA874" s="3"/>
    </row>
    <row r="875" ht="12.0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4"/>
      <c r="T875" s="3"/>
      <c r="U875" s="3"/>
      <c r="V875" s="3"/>
      <c r="W875" s="3"/>
      <c r="X875" s="3"/>
      <c r="Y875" s="3"/>
      <c r="Z875" s="3"/>
      <c r="AA875" s="3"/>
    </row>
    <row r="876" ht="12.0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4"/>
      <c r="T876" s="3"/>
      <c r="U876" s="3"/>
      <c r="V876" s="3"/>
      <c r="W876" s="3"/>
      <c r="X876" s="3"/>
      <c r="Y876" s="3"/>
      <c r="Z876" s="3"/>
      <c r="AA876" s="3"/>
    </row>
    <row r="877" ht="12.0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4"/>
      <c r="T877" s="3"/>
      <c r="U877" s="3"/>
      <c r="V877" s="3"/>
      <c r="W877" s="3"/>
      <c r="X877" s="3"/>
      <c r="Y877" s="3"/>
      <c r="Z877" s="3"/>
      <c r="AA877" s="3"/>
    </row>
    <row r="878" ht="12.0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4"/>
      <c r="T878" s="3"/>
      <c r="U878" s="3"/>
      <c r="V878" s="3"/>
      <c r="W878" s="3"/>
      <c r="X878" s="3"/>
      <c r="Y878" s="3"/>
      <c r="Z878" s="3"/>
      <c r="AA878" s="3"/>
    </row>
    <row r="879" ht="12.0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4"/>
      <c r="T879" s="3"/>
      <c r="U879" s="3"/>
      <c r="V879" s="3"/>
      <c r="W879" s="3"/>
      <c r="X879" s="3"/>
      <c r="Y879" s="3"/>
      <c r="Z879" s="3"/>
      <c r="AA879" s="3"/>
    </row>
    <row r="880" ht="12.0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4"/>
      <c r="T880" s="3"/>
      <c r="U880" s="3"/>
      <c r="V880" s="3"/>
      <c r="W880" s="3"/>
      <c r="X880" s="3"/>
      <c r="Y880" s="3"/>
      <c r="Z880" s="3"/>
      <c r="AA880" s="3"/>
    </row>
    <row r="881" ht="12.0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4"/>
      <c r="T881" s="3"/>
      <c r="U881" s="3"/>
      <c r="V881" s="3"/>
      <c r="W881" s="3"/>
      <c r="X881" s="3"/>
      <c r="Y881" s="3"/>
      <c r="Z881" s="3"/>
      <c r="AA881" s="3"/>
    </row>
    <row r="882" ht="12.0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4"/>
      <c r="T882" s="3"/>
      <c r="U882" s="3"/>
      <c r="V882" s="3"/>
      <c r="W882" s="3"/>
      <c r="X882" s="3"/>
      <c r="Y882" s="3"/>
      <c r="Z882" s="3"/>
      <c r="AA882" s="3"/>
    </row>
    <row r="883" ht="12.0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4"/>
      <c r="T883" s="3"/>
      <c r="U883" s="3"/>
      <c r="V883" s="3"/>
      <c r="W883" s="3"/>
      <c r="X883" s="3"/>
      <c r="Y883" s="3"/>
      <c r="Z883" s="3"/>
      <c r="AA883" s="3"/>
    </row>
    <row r="884" ht="12.0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4"/>
      <c r="T884" s="3"/>
      <c r="U884" s="3"/>
      <c r="V884" s="3"/>
      <c r="W884" s="3"/>
      <c r="X884" s="3"/>
      <c r="Y884" s="3"/>
      <c r="Z884" s="3"/>
      <c r="AA884" s="3"/>
    </row>
    <row r="885" ht="12.0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4"/>
      <c r="T885" s="3"/>
      <c r="U885" s="3"/>
      <c r="V885" s="3"/>
      <c r="W885" s="3"/>
      <c r="X885" s="3"/>
      <c r="Y885" s="3"/>
      <c r="Z885" s="3"/>
      <c r="AA885" s="3"/>
    </row>
    <row r="886" ht="12.0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4"/>
      <c r="T886" s="3"/>
      <c r="U886" s="3"/>
      <c r="V886" s="3"/>
      <c r="W886" s="3"/>
      <c r="X886" s="3"/>
      <c r="Y886" s="3"/>
      <c r="Z886" s="3"/>
      <c r="AA886" s="3"/>
    </row>
    <row r="887" ht="12.0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4"/>
      <c r="T887" s="3"/>
      <c r="U887" s="3"/>
      <c r="V887" s="3"/>
      <c r="W887" s="3"/>
      <c r="X887" s="3"/>
      <c r="Y887" s="3"/>
      <c r="Z887" s="3"/>
      <c r="AA887" s="3"/>
    </row>
    <row r="888" ht="12.0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4"/>
      <c r="T888" s="3"/>
      <c r="U888" s="3"/>
      <c r="V888" s="3"/>
      <c r="W888" s="3"/>
      <c r="X888" s="3"/>
      <c r="Y888" s="3"/>
      <c r="Z888" s="3"/>
      <c r="AA888" s="3"/>
    </row>
    <row r="889" ht="12.0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4"/>
      <c r="T889" s="3"/>
      <c r="U889" s="3"/>
      <c r="V889" s="3"/>
      <c r="W889" s="3"/>
      <c r="X889" s="3"/>
      <c r="Y889" s="3"/>
      <c r="Z889" s="3"/>
      <c r="AA889" s="3"/>
    </row>
    <row r="890" ht="12.0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4"/>
      <c r="T890" s="3"/>
      <c r="U890" s="3"/>
      <c r="V890" s="3"/>
      <c r="W890" s="3"/>
      <c r="X890" s="3"/>
      <c r="Y890" s="3"/>
      <c r="Z890" s="3"/>
      <c r="AA890" s="3"/>
    </row>
    <row r="891" ht="12.0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4"/>
      <c r="T891" s="3"/>
      <c r="U891" s="3"/>
      <c r="V891" s="3"/>
      <c r="W891" s="3"/>
      <c r="X891" s="3"/>
      <c r="Y891" s="3"/>
      <c r="Z891" s="3"/>
      <c r="AA891" s="3"/>
    </row>
    <row r="892" ht="12.0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4"/>
      <c r="T892" s="3"/>
      <c r="U892" s="3"/>
      <c r="V892" s="3"/>
      <c r="W892" s="3"/>
      <c r="X892" s="3"/>
      <c r="Y892" s="3"/>
      <c r="Z892" s="3"/>
      <c r="AA892" s="3"/>
    </row>
    <row r="893" ht="12.0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4"/>
      <c r="T893" s="3"/>
      <c r="U893" s="3"/>
      <c r="V893" s="3"/>
      <c r="W893" s="3"/>
      <c r="X893" s="3"/>
      <c r="Y893" s="3"/>
      <c r="Z893" s="3"/>
      <c r="AA893" s="3"/>
    </row>
    <row r="894" ht="12.0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4"/>
      <c r="T894" s="3"/>
      <c r="U894" s="3"/>
      <c r="V894" s="3"/>
      <c r="W894" s="3"/>
      <c r="X894" s="3"/>
      <c r="Y894" s="3"/>
      <c r="Z894" s="3"/>
      <c r="AA894" s="3"/>
    </row>
    <row r="895" ht="12.0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4"/>
      <c r="T895" s="3"/>
      <c r="U895" s="3"/>
      <c r="V895" s="3"/>
      <c r="W895" s="3"/>
      <c r="X895" s="3"/>
      <c r="Y895" s="3"/>
      <c r="Z895" s="3"/>
      <c r="AA895" s="3"/>
    </row>
    <row r="896" ht="12.0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4"/>
      <c r="T896" s="3"/>
      <c r="U896" s="3"/>
      <c r="V896" s="3"/>
      <c r="W896" s="3"/>
      <c r="X896" s="3"/>
      <c r="Y896" s="3"/>
      <c r="Z896" s="3"/>
      <c r="AA896" s="3"/>
    </row>
    <row r="897" ht="12.0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4"/>
      <c r="T897" s="3"/>
      <c r="U897" s="3"/>
      <c r="V897" s="3"/>
      <c r="W897" s="3"/>
      <c r="X897" s="3"/>
      <c r="Y897" s="3"/>
      <c r="Z897" s="3"/>
      <c r="AA897" s="3"/>
    </row>
    <row r="898" ht="12.0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4"/>
      <c r="T898" s="3"/>
      <c r="U898" s="3"/>
      <c r="V898" s="3"/>
      <c r="W898" s="3"/>
      <c r="X898" s="3"/>
      <c r="Y898" s="3"/>
      <c r="Z898" s="3"/>
      <c r="AA898" s="3"/>
    </row>
    <row r="899" ht="12.0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4"/>
      <c r="T899" s="3"/>
      <c r="U899" s="3"/>
      <c r="V899" s="3"/>
      <c r="W899" s="3"/>
      <c r="X899" s="3"/>
      <c r="Y899" s="3"/>
      <c r="Z899" s="3"/>
      <c r="AA899" s="3"/>
    </row>
    <row r="900" ht="12.0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4"/>
      <c r="T900" s="3"/>
      <c r="U900" s="3"/>
      <c r="V900" s="3"/>
      <c r="W900" s="3"/>
      <c r="X900" s="3"/>
      <c r="Y900" s="3"/>
      <c r="Z900" s="3"/>
      <c r="AA900" s="3"/>
    </row>
    <row r="901" ht="12.0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4"/>
      <c r="T901" s="3"/>
      <c r="U901" s="3"/>
      <c r="V901" s="3"/>
      <c r="W901" s="3"/>
      <c r="X901" s="3"/>
      <c r="Y901" s="3"/>
      <c r="Z901" s="3"/>
      <c r="AA901" s="3"/>
    </row>
    <row r="902" ht="12.0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4"/>
      <c r="T902" s="3"/>
      <c r="U902" s="3"/>
      <c r="V902" s="3"/>
      <c r="W902" s="3"/>
      <c r="X902" s="3"/>
      <c r="Y902" s="3"/>
      <c r="Z902" s="3"/>
      <c r="AA902" s="3"/>
    </row>
    <row r="903" ht="12.0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4"/>
      <c r="T903" s="3"/>
      <c r="U903" s="3"/>
      <c r="V903" s="3"/>
      <c r="W903" s="3"/>
      <c r="X903" s="3"/>
      <c r="Y903" s="3"/>
      <c r="Z903" s="3"/>
      <c r="AA903" s="3"/>
    </row>
    <row r="904" ht="12.0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4"/>
      <c r="T904" s="3"/>
      <c r="U904" s="3"/>
      <c r="V904" s="3"/>
      <c r="W904" s="3"/>
      <c r="X904" s="3"/>
      <c r="Y904" s="3"/>
      <c r="Z904" s="3"/>
      <c r="AA904" s="3"/>
    </row>
    <row r="905" ht="12.0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4"/>
      <c r="T905" s="3"/>
      <c r="U905" s="3"/>
      <c r="V905" s="3"/>
      <c r="W905" s="3"/>
      <c r="X905" s="3"/>
      <c r="Y905" s="3"/>
      <c r="Z905" s="3"/>
      <c r="AA905" s="3"/>
    </row>
    <row r="906" ht="12.0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4"/>
      <c r="T906" s="3"/>
      <c r="U906" s="3"/>
      <c r="V906" s="3"/>
      <c r="W906" s="3"/>
      <c r="X906" s="3"/>
      <c r="Y906" s="3"/>
      <c r="Z906" s="3"/>
      <c r="AA906" s="3"/>
    </row>
    <row r="907" ht="12.0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4"/>
      <c r="T907" s="3"/>
      <c r="U907" s="3"/>
      <c r="V907" s="3"/>
      <c r="W907" s="3"/>
      <c r="X907" s="3"/>
      <c r="Y907" s="3"/>
      <c r="Z907" s="3"/>
      <c r="AA907" s="3"/>
    </row>
    <row r="908" ht="12.0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4"/>
      <c r="T908" s="3"/>
      <c r="U908" s="3"/>
      <c r="V908" s="3"/>
      <c r="W908" s="3"/>
      <c r="X908" s="3"/>
      <c r="Y908" s="3"/>
      <c r="Z908" s="3"/>
      <c r="AA908" s="3"/>
    </row>
    <row r="909" ht="12.0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4"/>
      <c r="T909" s="3"/>
      <c r="U909" s="3"/>
      <c r="V909" s="3"/>
      <c r="W909" s="3"/>
      <c r="X909" s="3"/>
      <c r="Y909" s="3"/>
      <c r="Z909" s="3"/>
      <c r="AA909" s="3"/>
    </row>
    <row r="910" ht="12.0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4"/>
      <c r="T910" s="3"/>
      <c r="U910" s="3"/>
      <c r="V910" s="3"/>
      <c r="W910" s="3"/>
      <c r="X910" s="3"/>
      <c r="Y910" s="3"/>
      <c r="Z910" s="3"/>
      <c r="AA910" s="3"/>
    </row>
    <row r="911" ht="12.0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4"/>
      <c r="T911" s="3"/>
      <c r="U911" s="3"/>
      <c r="V911" s="3"/>
      <c r="W911" s="3"/>
      <c r="X911" s="3"/>
      <c r="Y911" s="3"/>
      <c r="Z911" s="3"/>
      <c r="AA911" s="3"/>
    </row>
    <row r="912" ht="12.0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4"/>
      <c r="T912" s="3"/>
      <c r="U912" s="3"/>
      <c r="V912" s="3"/>
      <c r="W912" s="3"/>
      <c r="X912" s="3"/>
      <c r="Y912" s="3"/>
      <c r="Z912" s="3"/>
      <c r="AA912" s="3"/>
    </row>
    <row r="913" ht="12.0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4"/>
      <c r="T913" s="3"/>
      <c r="U913" s="3"/>
      <c r="V913" s="3"/>
      <c r="W913" s="3"/>
      <c r="X913" s="3"/>
      <c r="Y913" s="3"/>
      <c r="Z913" s="3"/>
      <c r="AA913" s="3"/>
    </row>
    <row r="914" ht="12.0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4"/>
      <c r="T914" s="3"/>
      <c r="U914" s="3"/>
      <c r="V914" s="3"/>
      <c r="W914" s="3"/>
      <c r="X914" s="3"/>
      <c r="Y914" s="3"/>
      <c r="Z914" s="3"/>
      <c r="AA914" s="3"/>
    </row>
    <row r="915" ht="12.0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4"/>
      <c r="T915" s="3"/>
      <c r="U915" s="3"/>
      <c r="V915" s="3"/>
      <c r="W915" s="3"/>
      <c r="X915" s="3"/>
      <c r="Y915" s="3"/>
      <c r="Z915" s="3"/>
      <c r="AA915" s="3"/>
    </row>
    <row r="916" ht="12.0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4"/>
      <c r="T916" s="3"/>
      <c r="U916" s="3"/>
      <c r="V916" s="3"/>
      <c r="W916" s="3"/>
      <c r="X916" s="3"/>
      <c r="Y916" s="3"/>
      <c r="Z916" s="3"/>
      <c r="AA916" s="3"/>
    </row>
    <row r="917" ht="12.0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4"/>
      <c r="T917" s="3"/>
      <c r="U917" s="3"/>
      <c r="V917" s="3"/>
      <c r="W917" s="3"/>
      <c r="X917" s="3"/>
      <c r="Y917" s="3"/>
      <c r="Z917" s="3"/>
      <c r="AA917" s="3"/>
    </row>
    <row r="918" ht="12.0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4"/>
      <c r="T918" s="3"/>
      <c r="U918" s="3"/>
      <c r="V918" s="3"/>
      <c r="W918" s="3"/>
      <c r="X918" s="3"/>
      <c r="Y918" s="3"/>
      <c r="Z918" s="3"/>
      <c r="AA918" s="3"/>
    </row>
    <row r="919" ht="12.0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4"/>
      <c r="T919" s="3"/>
      <c r="U919" s="3"/>
      <c r="V919" s="3"/>
      <c r="W919" s="3"/>
      <c r="X919" s="3"/>
      <c r="Y919" s="3"/>
      <c r="Z919" s="3"/>
      <c r="AA919" s="3"/>
    </row>
    <row r="920" ht="12.0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4"/>
      <c r="T920" s="3"/>
      <c r="U920" s="3"/>
      <c r="V920" s="3"/>
      <c r="W920" s="3"/>
      <c r="X920" s="3"/>
      <c r="Y920" s="3"/>
      <c r="Z920" s="3"/>
      <c r="AA920" s="3"/>
    </row>
    <row r="921" ht="12.0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4"/>
      <c r="T921" s="3"/>
      <c r="U921" s="3"/>
      <c r="V921" s="3"/>
      <c r="W921" s="3"/>
      <c r="X921" s="3"/>
      <c r="Y921" s="3"/>
      <c r="Z921" s="3"/>
      <c r="AA921" s="3"/>
    </row>
    <row r="922" ht="12.0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4"/>
      <c r="T922" s="3"/>
      <c r="U922" s="3"/>
      <c r="V922" s="3"/>
      <c r="W922" s="3"/>
      <c r="X922" s="3"/>
      <c r="Y922" s="3"/>
      <c r="Z922" s="3"/>
      <c r="AA922" s="3"/>
    </row>
    <row r="923" ht="12.0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4"/>
      <c r="T923" s="3"/>
      <c r="U923" s="3"/>
      <c r="V923" s="3"/>
      <c r="W923" s="3"/>
      <c r="X923" s="3"/>
      <c r="Y923" s="3"/>
      <c r="Z923" s="3"/>
      <c r="AA923" s="3"/>
    </row>
    <row r="924" ht="12.0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4"/>
      <c r="T924" s="3"/>
      <c r="U924" s="3"/>
      <c r="V924" s="3"/>
      <c r="W924" s="3"/>
      <c r="X924" s="3"/>
      <c r="Y924" s="3"/>
      <c r="Z924" s="3"/>
      <c r="AA924" s="3"/>
    </row>
    <row r="925" ht="12.0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4"/>
      <c r="T925" s="3"/>
      <c r="U925" s="3"/>
      <c r="V925" s="3"/>
      <c r="W925" s="3"/>
      <c r="X925" s="3"/>
      <c r="Y925" s="3"/>
      <c r="Z925" s="3"/>
      <c r="AA925" s="3"/>
    </row>
    <row r="926" ht="12.0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4"/>
      <c r="T926" s="3"/>
      <c r="U926" s="3"/>
      <c r="V926" s="3"/>
      <c r="W926" s="3"/>
      <c r="X926" s="3"/>
      <c r="Y926" s="3"/>
      <c r="Z926" s="3"/>
      <c r="AA926" s="3"/>
    </row>
    <row r="927" ht="12.0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4"/>
      <c r="T927" s="3"/>
      <c r="U927" s="3"/>
      <c r="V927" s="3"/>
      <c r="W927" s="3"/>
      <c r="X927" s="3"/>
      <c r="Y927" s="3"/>
      <c r="Z927" s="3"/>
      <c r="AA927" s="3"/>
    </row>
    <row r="928" ht="12.0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4"/>
      <c r="T928" s="3"/>
      <c r="U928" s="3"/>
      <c r="V928" s="3"/>
      <c r="W928" s="3"/>
      <c r="X928" s="3"/>
      <c r="Y928" s="3"/>
      <c r="Z928" s="3"/>
      <c r="AA928" s="3"/>
    </row>
    <row r="929" ht="12.0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4"/>
      <c r="T929" s="3"/>
      <c r="U929" s="3"/>
      <c r="V929" s="3"/>
      <c r="W929" s="3"/>
      <c r="X929" s="3"/>
      <c r="Y929" s="3"/>
      <c r="Z929" s="3"/>
      <c r="AA929" s="3"/>
    </row>
    <row r="930" ht="12.0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4"/>
      <c r="T930" s="3"/>
      <c r="U930" s="3"/>
      <c r="V930" s="3"/>
      <c r="W930" s="3"/>
      <c r="X930" s="3"/>
      <c r="Y930" s="3"/>
      <c r="Z930" s="3"/>
      <c r="AA930" s="3"/>
    </row>
    <row r="931" ht="12.0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4"/>
      <c r="T931" s="3"/>
      <c r="U931" s="3"/>
      <c r="V931" s="3"/>
      <c r="W931" s="3"/>
      <c r="X931" s="3"/>
      <c r="Y931" s="3"/>
      <c r="Z931" s="3"/>
      <c r="AA931" s="3"/>
    </row>
    <row r="932" ht="12.0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4"/>
      <c r="T932" s="3"/>
      <c r="U932" s="3"/>
      <c r="V932" s="3"/>
      <c r="W932" s="3"/>
      <c r="X932" s="3"/>
      <c r="Y932" s="3"/>
      <c r="Z932" s="3"/>
      <c r="AA932" s="3"/>
    </row>
    <row r="933" ht="12.0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4"/>
      <c r="T933" s="3"/>
      <c r="U933" s="3"/>
      <c r="V933" s="3"/>
      <c r="W933" s="3"/>
      <c r="X933" s="3"/>
      <c r="Y933" s="3"/>
      <c r="Z933" s="3"/>
      <c r="AA933" s="3"/>
    </row>
    <row r="934" ht="12.0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4"/>
      <c r="T934" s="3"/>
      <c r="U934" s="3"/>
      <c r="V934" s="3"/>
      <c r="W934" s="3"/>
      <c r="X934" s="3"/>
      <c r="Y934" s="3"/>
      <c r="Z934" s="3"/>
      <c r="AA934" s="3"/>
    </row>
    <row r="935" ht="12.0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4"/>
      <c r="T935" s="3"/>
      <c r="U935" s="3"/>
      <c r="V935" s="3"/>
      <c r="W935" s="3"/>
      <c r="X935" s="3"/>
      <c r="Y935" s="3"/>
      <c r="Z935" s="3"/>
      <c r="AA935" s="3"/>
    </row>
    <row r="936" ht="12.0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4"/>
      <c r="T936" s="3"/>
      <c r="U936" s="3"/>
      <c r="V936" s="3"/>
      <c r="W936" s="3"/>
      <c r="X936" s="3"/>
      <c r="Y936" s="3"/>
      <c r="Z936" s="3"/>
      <c r="AA936" s="3"/>
    </row>
    <row r="937" ht="12.0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4"/>
      <c r="T937" s="3"/>
      <c r="U937" s="3"/>
      <c r="V937" s="3"/>
      <c r="W937" s="3"/>
      <c r="X937" s="3"/>
      <c r="Y937" s="3"/>
      <c r="Z937" s="3"/>
      <c r="AA937" s="3"/>
    </row>
    <row r="938" ht="12.0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4"/>
      <c r="T938" s="3"/>
      <c r="U938" s="3"/>
      <c r="V938" s="3"/>
      <c r="W938" s="3"/>
      <c r="X938" s="3"/>
      <c r="Y938" s="3"/>
      <c r="Z938" s="3"/>
      <c r="AA938" s="3"/>
    </row>
    <row r="939" ht="12.0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4"/>
      <c r="T939" s="3"/>
      <c r="U939" s="3"/>
      <c r="V939" s="3"/>
      <c r="W939" s="3"/>
      <c r="X939" s="3"/>
      <c r="Y939" s="3"/>
      <c r="Z939" s="3"/>
      <c r="AA939" s="3"/>
    </row>
    <row r="940" ht="12.0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4"/>
      <c r="T940" s="3"/>
      <c r="U940" s="3"/>
      <c r="V940" s="3"/>
      <c r="W940" s="3"/>
      <c r="X940" s="3"/>
      <c r="Y940" s="3"/>
      <c r="Z940" s="3"/>
      <c r="AA940" s="3"/>
    </row>
    <row r="941" ht="12.0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4"/>
      <c r="T941" s="3"/>
      <c r="U941" s="3"/>
      <c r="V941" s="3"/>
      <c r="W941" s="3"/>
      <c r="X941" s="3"/>
      <c r="Y941" s="3"/>
      <c r="Z941" s="3"/>
      <c r="AA941" s="3"/>
    </row>
    <row r="942" ht="12.0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4"/>
      <c r="T942" s="3"/>
      <c r="U942" s="3"/>
      <c r="V942" s="3"/>
      <c r="W942" s="3"/>
      <c r="X942" s="3"/>
      <c r="Y942" s="3"/>
      <c r="Z942" s="3"/>
      <c r="AA942" s="3"/>
    </row>
    <row r="943" ht="12.0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4"/>
      <c r="T943" s="3"/>
      <c r="U943" s="3"/>
      <c r="V943" s="3"/>
      <c r="W943" s="3"/>
      <c r="X943" s="3"/>
      <c r="Y943" s="3"/>
      <c r="Z943" s="3"/>
      <c r="AA943" s="3"/>
    </row>
    <row r="944" ht="12.0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4"/>
      <c r="T944" s="3"/>
      <c r="U944" s="3"/>
      <c r="V944" s="3"/>
      <c r="W944" s="3"/>
      <c r="X944" s="3"/>
      <c r="Y944" s="3"/>
      <c r="Z944" s="3"/>
      <c r="AA944" s="3"/>
    </row>
    <row r="945" ht="12.0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4"/>
      <c r="T945" s="3"/>
      <c r="U945" s="3"/>
      <c r="V945" s="3"/>
      <c r="W945" s="3"/>
      <c r="X945" s="3"/>
      <c r="Y945" s="3"/>
      <c r="Z945" s="3"/>
      <c r="AA945" s="3"/>
    </row>
    <row r="946" ht="12.0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4"/>
      <c r="T946" s="3"/>
      <c r="U946" s="3"/>
      <c r="V946" s="3"/>
      <c r="W946" s="3"/>
      <c r="X946" s="3"/>
      <c r="Y946" s="3"/>
      <c r="Z946" s="3"/>
      <c r="AA946" s="3"/>
    </row>
    <row r="947" ht="12.0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4"/>
      <c r="T947" s="3"/>
      <c r="U947" s="3"/>
      <c r="V947" s="3"/>
      <c r="W947" s="3"/>
      <c r="X947" s="3"/>
      <c r="Y947" s="3"/>
      <c r="Z947" s="3"/>
      <c r="AA947" s="3"/>
    </row>
    <row r="948" ht="12.0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4"/>
      <c r="T948" s="3"/>
      <c r="U948" s="3"/>
      <c r="V948" s="3"/>
      <c r="W948" s="3"/>
      <c r="X948" s="3"/>
      <c r="Y948" s="3"/>
      <c r="Z948" s="3"/>
      <c r="AA948" s="3"/>
    </row>
    <row r="949" ht="12.0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4"/>
      <c r="T949" s="3"/>
      <c r="U949" s="3"/>
      <c r="V949" s="3"/>
      <c r="W949" s="3"/>
      <c r="X949" s="3"/>
      <c r="Y949" s="3"/>
      <c r="Z949" s="3"/>
      <c r="AA949" s="3"/>
    </row>
    <row r="950" ht="12.0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4"/>
      <c r="T950" s="3"/>
      <c r="U950" s="3"/>
      <c r="V950" s="3"/>
      <c r="W950" s="3"/>
      <c r="X950" s="3"/>
      <c r="Y950" s="3"/>
      <c r="Z950" s="3"/>
      <c r="AA950" s="3"/>
    </row>
    <row r="951" ht="12.0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4"/>
      <c r="T951" s="3"/>
      <c r="U951" s="3"/>
      <c r="V951" s="3"/>
      <c r="W951" s="3"/>
      <c r="X951" s="3"/>
      <c r="Y951" s="3"/>
      <c r="Z951" s="3"/>
      <c r="AA951" s="3"/>
    </row>
    <row r="952" ht="12.0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4"/>
      <c r="T952" s="3"/>
      <c r="U952" s="3"/>
      <c r="V952" s="3"/>
      <c r="W952" s="3"/>
      <c r="X952" s="3"/>
      <c r="Y952" s="3"/>
      <c r="Z952" s="3"/>
      <c r="AA952" s="3"/>
    </row>
    <row r="953" ht="12.0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4"/>
      <c r="T953" s="3"/>
      <c r="U953" s="3"/>
      <c r="V953" s="3"/>
      <c r="W953" s="3"/>
      <c r="X953" s="3"/>
      <c r="Y953" s="3"/>
      <c r="Z953" s="3"/>
      <c r="AA953" s="3"/>
    </row>
    <row r="954" ht="12.0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4"/>
      <c r="T954" s="3"/>
      <c r="U954" s="3"/>
      <c r="V954" s="3"/>
      <c r="W954" s="3"/>
      <c r="X954" s="3"/>
      <c r="Y954" s="3"/>
      <c r="Z954" s="3"/>
      <c r="AA954" s="3"/>
    </row>
    <row r="955" ht="12.0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4"/>
      <c r="T955" s="3"/>
      <c r="U955" s="3"/>
      <c r="V955" s="3"/>
      <c r="W955" s="3"/>
      <c r="X955" s="3"/>
      <c r="Y955" s="3"/>
      <c r="Z955" s="3"/>
      <c r="AA955" s="3"/>
    </row>
    <row r="956" ht="12.0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4"/>
      <c r="T956" s="3"/>
      <c r="U956" s="3"/>
      <c r="V956" s="3"/>
      <c r="W956" s="3"/>
      <c r="X956" s="3"/>
      <c r="Y956" s="3"/>
      <c r="Z956" s="3"/>
      <c r="AA956" s="3"/>
    </row>
    <row r="957" ht="12.0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4"/>
      <c r="T957" s="3"/>
      <c r="U957" s="3"/>
      <c r="V957" s="3"/>
      <c r="W957" s="3"/>
      <c r="X957" s="3"/>
      <c r="Y957" s="3"/>
      <c r="Z957" s="3"/>
      <c r="AA957" s="3"/>
    </row>
    <row r="958" ht="12.0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4"/>
      <c r="T958" s="3"/>
      <c r="U958" s="3"/>
      <c r="V958" s="3"/>
      <c r="W958" s="3"/>
      <c r="X958" s="3"/>
      <c r="Y958" s="3"/>
      <c r="Z958" s="3"/>
      <c r="AA958" s="3"/>
    </row>
    <row r="959" ht="12.0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4"/>
      <c r="T959" s="3"/>
      <c r="U959" s="3"/>
      <c r="V959" s="3"/>
      <c r="W959" s="3"/>
      <c r="X959" s="3"/>
      <c r="Y959" s="3"/>
      <c r="Z959" s="3"/>
      <c r="AA959" s="3"/>
    </row>
    <row r="960" ht="12.0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4"/>
      <c r="T960" s="3"/>
      <c r="U960" s="3"/>
      <c r="V960" s="3"/>
      <c r="W960" s="3"/>
      <c r="X960" s="3"/>
      <c r="Y960" s="3"/>
      <c r="Z960" s="3"/>
      <c r="AA960" s="3"/>
    </row>
    <row r="961" ht="12.0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4"/>
      <c r="T961" s="3"/>
      <c r="U961" s="3"/>
      <c r="V961" s="3"/>
      <c r="W961" s="3"/>
      <c r="X961" s="3"/>
      <c r="Y961" s="3"/>
      <c r="Z961" s="3"/>
      <c r="AA961" s="3"/>
    </row>
    <row r="962" ht="12.0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4"/>
      <c r="T962" s="3"/>
      <c r="U962" s="3"/>
      <c r="V962" s="3"/>
      <c r="W962" s="3"/>
      <c r="X962" s="3"/>
      <c r="Y962" s="3"/>
      <c r="Z962" s="3"/>
      <c r="AA962" s="3"/>
    </row>
    <row r="963" ht="12.0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4"/>
      <c r="T963" s="3"/>
      <c r="U963" s="3"/>
      <c r="V963" s="3"/>
      <c r="W963" s="3"/>
      <c r="X963" s="3"/>
      <c r="Y963" s="3"/>
      <c r="Z963" s="3"/>
      <c r="AA963" s="3"/>
    </row>
    <row r="964" ht="12.0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4"/>
      <c r="T964" s="3"/>
      <c r="U964" s="3"/>
      <c r="V964" s="3"/>
      <c r="W964" s="3"/>
      <c r="X964" s="3"/>
      <c r="Y964" s="3"/>
      <c r="Z964" s="3"/>
      <c r="AA964" s="3"/>
    </row>
    <row r="965" ht="12.0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4"/>
      <c r="T965" s="3"/>
      <c r="U965" s="3"/>
      <c r="V965" s="3"/>
      <c r="W965" s="3"/>
      <c r="X965" s="3"/>
      <c r="Y965" s="3"/>
      <c r="Z965" s="3"/>
      <c r="AA965" s="3"/>
    </row>
    <row r="966" ht="12.0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4"/>
      <c r="T966" s="3"/>
      <c r="U966" s="3"/>
      <c r="V966" s="3"/>
      <c r="W966" s="3"/>
      <c r="X966" s="3"/>
      <c r="Y966" s="3"/>
      <c r="Z966" s="3"/>
      <c r="AA966" s="3"/>
    </row>
    <row r="967" ht="12.0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4"/>
      <c r="T967" s="3"/>
      <c r="U967" s="3"/>
      <c r="V967" s="3"/>
      <c r="W967" s="3"/>
      <c r="X967" s="3"/>
      <c r="Y967" s="3"/>
      <c r="Z967" s="3"/>
      <c r="AA967" s="3"/>
    </row>
    <row r="968" ht="12.0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4"/>
      <c r="T968" s="3"/>
      <c r="U968" s="3"/>
      <c r="V968" s="3"/>
      <c r="W968" s="3"/>
      <c r="X968" s="3"/>
      <c r="Y968" s="3"/>
      <c r="Z968" s="3"/>
      <c r="AA968" s="3"/>
    </row>
    <row r="969" ht="12.0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4"/>
      <c r="T969" s="3"/>
      <c r="U969" s="3"/>
      <c r="V969" s="3"/>
      <c r="W969" s="3"/>
      <c r="X969" s="3"/>
      <c r="Y969" s="3"/>
      <c r="Z969" s="3"/>
      <c r="AA969" s="3"/>
    </row>
    <row r="970" ht="12.0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4"/>
      <c r="T970" s="3"/>
      <c r="U970" s="3"/>
      <c r="V970" s="3"/>
      <c r="W970" s="3"/>
      <c r="X970" s="3"/>
      <c r="Y970" s="3"/>
      <c r="Z970" s="3"/>
      <c r="AA970" s="3"/>
    </row>
    <row r="971" ht="12.0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4"/>
      <c r="T971" s="3"/>
      <c r="U971" s="3"/>
      <c r="V971" s="3"/>
      <c r="W971" s="3"/>
      <c r="X971" s="3"/>
      <c r="Y971" s="3"/>
      <c r="Z971" s="3"/>
      <c r="AA971" s="3"/>
    </row>
    <row r="972" ht="12.0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4"/>
      <c r="T972" s="3"/>
      <c r="U972" s="3"/>
      <c r="V972" s="3"/>
      <c r="W972" s="3"/>
      <c r="X972" s="3"/>
      <c r="Y972" s="3"/>
      <c r="Z972" s="3"/>
      <c r="AA972" s="3"/>
    </row>
    <row r="973" ht="12.0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4"/>
      <c r="T973" s="3"/>
      <c r="U973" s="3"/>
      <c r="V973" s="3"/>
      <c r="W973" s="3"/>
      <c r="X973" s="3"/>
      <c r="Y973" s="3"/>
      <c r="Z973" s="3"/>
      <c r="AA973" s="3"/>
    </row>
    <row r="974" ht="12.0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4"/>
      <c r="T974" s="3"/>
      <c r="U974" s="3"/>
      <c r="V974" s="3"/>
      <c r="W974" s="3"/>
      <c r="X974" s="3"/>
      <c r="Y974" s="3"/>
      <c r="Z974" s="3"/>
      <c r="AA974" s="3"/>
    </row>
    <row r="975" ht="12.0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4"/>
      <c r="T975" s="3"/>
      <c r="U975" s="3"/>
      <c r="V975" s="3"/>
      <c r="W975" s="3"/>
      <c r="X975" s="3"/>
      <c r="Y975" s="3"/>
      <c r="Z975" s="3"/>
      <c r="AA975" s="3"/>
    </row>
    <row r="976" ht="12.0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4"/>
      <c r="T976" s="3"/>
      <c r="U976" s="3"/>
      <c r="V976" s="3"/>
      <c r="W976" s="3"/>
      <c r="X976" s="3"/>
      <c r="Y976" s="3"/>
      <c r="Z976" s="3"/>
      <c r="AA976" s="3"/>
    </row>
    <row r="977" ht="12.0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4"/>
      <c r="T977" s="3"/>
      <c r="U977" s="3"/>
      <c r="V977" s="3"/>
      <c r="W977" s="3"/>
      <c r="X977" s="3"/>
      <c r="Y977" s="3"/>
      <c r="Z977" s="3"/>
      <c r="AA977" s="3"/>
    </row>
    <row r="978" ht="12.0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4"/>
      <c r="T978" s="3"/>
      <c r="U978" s="3"/>
      <c r="V978" s="3"/>
      <c r="W978" s="3"/>
      <c r="X978" s="3"/>
      <c r="Y978" s="3"/>
      <c r="Z978" s="3"/>
      <c r="AA978" s="3"/>
    </row>
    <row r="979" ht="12.0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4"/>
      <c r="T979" s="3"/>
      <c r="U979" s="3"/>
      <c r="V979" s="3"/>
      <c r="W979" s="3"/>
      <c r="X979" s="3"/>
      <c r="Y979" s="3"/>
      <c r="Z979" s="3"/>
      <c r="AA979" s="3"/>
    </row>
    <row r="980" ht="12.0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4"/>
      <c r="T980" s="3"/>
      <c r="U980" s="3"/>
      <c r="V980" s="3"/>
      <c r="W980" s="3"/>
      <c r="X980" s="3"/>
      <c r="Y980" s="3"/>
      <c r="Z980" s="3"/>
      <c r="AA980" s="3"/>
    </row>
    <row r="981" ht="12.0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4"/>
      <c r="T981" s="3"/>
      <c r="U981" s="3"/>
      <c r="V981" s="3"/>
      <c r="W981" s="3"/>
      <c r="X981" s="3"/>
      <c r="Y981" s="3"/>
      <c r="Z981" s="3"/>
      <c r="AA981" s="3"/>
    </row>
    <row r="982" ht="12.0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4"/>
      <c r="T982" s="3"/>
      <c r="U982" s="3"/>
      <c r="V982" s="3"/>
      <c r="W982" s="3"/>
      <c r="X982" s="3"/>
      <c r="Y982" s="3"/>
      <c r="Z982" s="3"/>
      <c r="AA982" s="3"/>
    </row>
    <row r="983" ht="12.0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4"/>
      <c r="T983" s="3"/>
      <c r="U983" s="3"/>
      <c r="V983" s="3"/>
      <c r="W983" s="3"/>
      <c r="X983" s="3"/>
      <c r="Y983" s="3"/>
      <c r="Z983" s="3"/>
      <c r="AA983" s="3"/>
    </row>
    <row r="984" ht="12.0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4"/>
      <c r="T984" s="3"/>
      <c r="U984" s="3"/>
      <c r="V984" s="3"/>
      <c r="W984" s="3"/>
      <c r="X984" s="3"/>
      <c r="Y984" s="3"/>
      <c r="Z984" s="3"/>
      <c r="AA984" s="3"/>
    </row>
    <row r="985" ht="12.0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4"/>
      <c r="T985" s="3"/>
      <c r="U985" s="3"/>
      <c r="V985" s="3"/>
      <c r="W985" s="3"/>
      <c r="X985" s="3"/>
      <c r="Y985" s="3"/>
      <c r="Z985" s="3"/>
      <c r="AA985" s="3"/>
    </row>
    <row r="986" ht="12.0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4"/>
      <c r="T986" s="3"/>
      <c r="U986" s="3"/>
      <c r="V986" s="3"/>
      <c r="W986" s="3"/>
      <c r="X986" s="3"/>
      <c r="Y986" s="3"/>
      <c r="Z986" s="3"/>
      <c r="AA986" s="3"/>
    </row>
    <row r="987" ht="12.0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4"/>
      <c r="T987" s="3"/>
      <c r="U987" s="3"/>
      <c r="V987" s="3"/>
      <c r="W987" s="3"/>
      <c r="X987" s="3"/>
      <c r="Y987" s="3"/>
      <c r="Z987" s="3"/>
      <c r="AA987" s="3"/>
    </row>
    <row r="988" ht="12.0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4"/>
      <c r="T988" s="3"/>
      <c r="U988" s="3"/>
      <c r="V988" s="3"/>
      <c r="W988" s="3"/>
      <c r="X988" s="3"/>
      <c r="Y988" s="3"/>
      <c r="Z988" s="3"/>
      <c r="AA988" s="3"/>
    </row>
    <row r="989" ht="12.0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4"/>
      <c r="T989" s="3"/>
      <c r="U989" s="3"/>
      <c r="V989" s="3"/>
      <c r="W989" s="3"/>
      <c r="X989" s="3"/>
      <c r="Y989" s="3"/>
      <c r="Z989" s="3"/>
      <c r="AA989" s="3"/>
    </row>
    <row r="990" ht="12.0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4"/>
      <c r="T990" s="3"/>
      <c r="U990" s="3"/>
      <c r="V990" s="3"/>
      <c r="W990" s="3"/>
      <c r="X990" s="3"/>
      <c r="Y990" s="3"/>
      <c r="Z990" s="3"/>
      <c r="AA990" s="3"/>
    </row>
    <row r="991" ht="12.0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4"/>
      <c r="T991" s="3"/>
      <c r="U991" s="3"/>
      <c r="V991" s="3"/>
      <c r="W991" s="3"/>
      <c r="X991" s="3"/>
      <c r="Y991" s="3"/>
      <c r="Z991" s="3"/>
      <c r="AA991" s="3"/>
    </row>
    <row r="992" ht="12.0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4"/>
      <c r="T992" s="3"/>
      <c r="U992" s="3"/>
      <c r="V992" s="3"/>
      <c r="W992" s="3"/>
      <c r="X992" s="3"/>
      <c r="Y992" s="3"/>
      <c r="Z992" s="3"/>
      <c r="AA992" s="3"/>
    </row>
    <row r="993" ht="12.0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4"/>
      <c r="T993" s="3"/>
      <c r="U993" s="3"/>
      <c r="V993" s="3"/>
      <c r="W993" s="3"/>
      <c r="X993" s="3"/>
      <c r="Y993" s="3"/>
      <c r="Z993" s="3"/>
      <c r="AA993" s="3"/>
    </row>
    <row r="994" ht="12.0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4"/>
      <c r="T994" s="3"/>
      <c r="U994" s="3"/>
      <c r="V994" s="3"/>
      <c r="W994" s="3"/>
      <c r="X994" s="3"/>
      <c r="Y994" s="3"/>
      <c r="Z994" s="3"/>
      <c r="AA994" s="3"/>
    </row>
    <row r="995" ht="12.0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4"/>
      <c r="T995" s="3"/>
      <c r="U995" s="3"/>
      <c r="V995" s="3"/>
      <c r="W995" s="3"/>
      <c r="X995" s="3"/>
      <c r="Y995" s="3"/>
      <c r="Z995" s="3"/>
      <c r="AA995" s="3"/>
    </row>
    <row r="996" ht="12.0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4"/>
      <c r="T996" s="3"/>
      <c r="U996" s="3"/>
      <c r="V996" s="3"/>
      <c r="W996" s="3"/>
      <c r="X996" s="3"/>
      <c r="Y996" s="3"/>
      <c r="Z996" s="3"/>
      <c r="AA996" s="3"/>
    </row>
    <row r="997" ht="12.0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4"/>
      <c r="T997" s="3"/>
      <c r="U997" s="3"/>
      <c r="V997" s="3"/>
      <c r="W997" s="3"/>
      <c r="X997" s="3"/>
      <c r="Y997" s="3"/>
      <c r="Z997" s="3"/>
      <c r="AA997" s="3"/>
    </row>
    <row r="998" ht="12.0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4"/>
      <c r="T998" s="3"/>
      <c r="U998" s="3"/>
      <c r="V998" s="3"/>
      <c r="W998" s="3"/>
      <c r="X998" s="3"/>
      <c r="Y998" s="3"/>
      <c r="Z998" s="3"/>
      <c r="AA998" s="3"/>
    </row>
    <row r="999" ht="12.0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4"/>
      <c r="T999" s="3"/>
      <c r="U999" s="3"/>
      <c r="V999" s="3"/>
      <c r="W999" s="3"/>
      <c r="X999" s="3"/>
      <c r="Y999" s="3"/>
      <c r="Z999" s="3"/>
      <c r="AA999" s="3"/>
    </row>
    <row r="1000" ht="12.0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4"/>
      <c r="T1000" s="3"/>
      <c r="U1000" s="3"/>
      <c r="V1000" s="3"/>
      <c r="W1000" s="3"/>
      <c r="X1000" s="3"/>
      <c r="Y1000" s="3"/>
      <c r="Z1000" s="3"/>
      <c r="AA1000" s="3"/>
    </row>
  </sheetData>
  <mergeCells count="11">
    <mergeCell ref="N49:P49"/>
    <mergeCell ref="B52:G52"/>
    <mergeCell ref="J52:P52"/>
    <mergeCell ref="S52:Y52"/>
    <mergeCell ref="B6:G6"/>
    <mergeCell ref="J6:P6"/>
    <mergeCell ref="S6:Y6"/>
    <mergeCell ref="N24:P24"/>
    <mergeCell ref="B31:G31"/>
    <mergeCell ref="J31:P31"/>
    <mergeCell ref="S31:Y31"/>
  </mergeCells>
  <hyperlinks>
    <hyperlink r:id="rId2" ref="B77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1.86"/>
    <col customWidth="1" min="2" max="8" width="9.71"/>
    <col customWidth="1" min="9" max="9" width="2.43"/>
    <col customWidth="1" min="10" max="17" width="9.71"/>
    <col customWidth="1" min="18" max="18" width="2.29"/>
    <col customWidth="1" min="19" max="26" width="9.14"/>
  </cols>
  <sheetData>
    <row r="1">
      <c r="A1" s="105" t="s">
        <v>190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05"/>
      <c r="P1" s="105"/>
      <c r="Q1" s="105"/>
      <c r="R1" s="106"/>
      <c r="S1" s="106"/>
      <c r="T1" s="106"/>
      <c r="U1" s="106"/>
      <c r="V1" s="106"/>
      <c r="W1" s="106"/>
      <c r="X1" s="106"/>
      <c r="Y1" s="106"/>
      <c r="Z1" s="106"/>
    </row>
    <row r="2">
      <c r="A2" s="105" t="s">
        <v>191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05"/>
      <c r="P2" s="105"/>
      <c r="Q2" s="105"/>
      <c r="R2" s="106"/>
      <c r="S2" s="106"/>
      <c r="T2" s="106"/>
      <c r="U2" s="106"/>
      <c r="V2" s="106"/>
      <c r="W2" s="106"/>
      <c r="X2" s="106"/>
      <c r="Y2" s="106"/>
      <c r="Z2" s="106"/>
    </row>
    <row r="3">
      <c r="A3" s="107" t="s">
        <v>192</v>
      </c>
      <c r="B3" s="108"/>
      <c r="C3" s="106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6"/>
      <c r="S3" s="106"/>
      <c r="T3" s="106"/>
      <c r="U3" s="106"/>
      <c r="V3" s="106"/>
      <c r="W3" s="106"/>
      <c r="X3" s="106"/>
      <c r="Y3" s="106"/>
      <c r="Z3" s="106"/>
    </row>
    <row r="4">
      <c r="A4" s="107" t="s">
        <v>2</v>
      </c>
      <c r="B4" s="106"/>
      <c r="C4" s="106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  <c r="X4" s="106"/>
      <c r="Y4" s="106"/>
      <c r="Z4" s="106"/>
    </row>
    <row r="5">
      <c r="A5" s="109"/>
      <c r="B5" s="110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40"/>
      <c r="R5" s="4"/>
      <c r="S5" s="4"/>
      <c r="T5" s="4"/>
      <c r="U5" s="4"/>
      <c r="V5" s="4"/>
      <c r="W5" s="4"/>
      <c r="X5" s="4"/>
      <c r="Y5" s="4"/>
      <c r="Z5" s="4"/>
    </row>
    <row r="6">
      <c r="A6" s="40"/>
      <c r="B6" s="111" t="s">
        <v>144</v>
      </c>
      <c r="C6" s="11"/>
      <c r="D6" s="11"/>
      <c r="E6" s="11"/>
      <c r="F6" s="11"/>
      <c r="G6" s="11"/>
      <c r="H6" s="112"/>
      <c r="I6" s="40"/>
      <c r="J6" s="111" t="s">
        <v>145</v>
      </c>
      <c r="K6" s="11"/>
      <c r="L6" s="11"/>
      <c r="M6" s="11"/>
      <c r="N6" s="11"/>
      <c r="O6" s="11"/>
      <c r="P6" s="11"/>
      <c r="Q6" s="113"/>
      <c r="R6" s="4"/>
      <c r="S6" s="10" t="s">
        <v>146</v>
      </c>
      <c r="T6" s="11"/>
      <c r="U6" s="11"/>
      <c r="V6" s="11"/>
      <c r="W6" s="11"/>
      <c r="X6" s="11"/>
      <c r="Y6" s="11"/>
      <c r="Z6" s="14"/>
    </row>
    <row r="7">
      <c r="A7" s="114"/>
      <c r="B7" s="114" t="s">
        <v>13</v>
      </c>
      <c r="C7" s="114" t="s">
        <v>193</v>
      </c>
      <c r="D7" s="114" t="s">
        <v>194</v>
      </c>
      <c r="E7" s="114" t="s">
        <v>60</v>
      </c>
      <c r="F7" s="114" t="s">
        <v>195</v>
      </c>
      <c r="G7" s="114" t="s">
        <v>11</v>
      </c>
      <c r="H7" s="115" t="s">
        <v>12</v>
      </c>
      <c r="I7" s="114"/>
      <c r="J7" s="114" t="s">
        <v>13</v>
      </c>
      <c r="K7" s="114" t="s">
        <v>193</v>
      </c>
      <c r="L7" s="114" t="s">
        <v>194</v>
      </c>
      <c r="M7" s="114" t="s">
        <v>60</v>
      </c>
      <c r="N7" s="114" t="s">
        <v>14</v>
      </c>
      <c r="O7" s="114" t="s">
        <v>195</v>
      </c>
      <c r="P7" s="114" t="s">
        <v>11</v>
      </c>
      <c r="Q7" s="115" t="s">
        <v>12</v>
      </c>
      <c r="R7" s="4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"/>
      <c r="S8" s="4"/>
      <c r="T8" s="4"/>
      <c r="U8" s="4"/>
      <c r="V8" s="4"/>
      <c r="W8" s="4"/>
      <c r="X8" s="4"/>
      <c r="Y8" s="4"/>
      <c r="Z8" s="4"/>
    </row>
    <row r="9">
      <c r="A9" s="116" t="s">
        <v>62</v>
      </c>
      <c r="B9" s="40">
        <v>7792.0</v>
      </c>
      <c r="C9" s="40">
        <v>34.0</v>
      </c>
      <c r="D9" s="40">
        <v>36.0</v>
      </c>
      <c r="E9" s="40">
        <v>664.0</v>
      </c>
      <c r="F9" s="40">
        <v>2072.0</v>
      </c>
      <c r="G9" s="40">
        <v>10598.0</v>
      </c>
      <c r="H9" s="117">
        <f>G9/G19</f>
        <v>0.6316605078</v>
      </c>
      <c r="I9" s="40"/>
      <c r="J9" s="40">
        <v>594.0</v>
      </c>
      <c r="K9" s="40">
        <v>17.0</v>
      </c>
      <c r="L9" s="40">
        <v>20.0</v>
      </c>
      <c r="M9" s="40">
        <v>269.0</v>
      </c>
      <c r="N9" s="40">
        <v>3.0</v>
      </c>
      <c r="O9" s="40">
        <v>1861.0</v>
      </c>
      <c r="P9" s="40">
        <v>2764.0</v>
      </c>
      <c r="Q9" s="117">
        <f>P9/P19</f>
        <v>0.8127021464</v>
      </c>
      <c r="R9" s="4"/>
      <c r="S9" s="9">
        <f t="shared" ref="S9:V9" si="1">B9+J9</f>
        <v>8386</v>
      </c>
      <c r="T9" s="9">
        <f t="shared" si="1"/>
        <v>51</v>
      </c>
      <c r="U9" s="9">
        <f t="shared" si="1"/>
        <v>56</v>
      </c>
      <c r="V9" s="9">
        <f t="shared" si="1"/>
        <v>933</v>
      </c>
      <c r="W9" s="9">
        <f t="shared" ref="W9:W17" si="3">N9</f>
        <v>3</v>
      </c>
      <c r="X9" s="9">
        <f t="shared" ref="X9:X17" si="4">F9+O9</f>
        <v>3933</v>
      </c>
      <c r="Y9" s="9">
        <f t="shared" ref="Y9:Y17" si="5">SUM(S9:X9)</f>
        <v>13362</v>
      </c>
      <c r="Z9" s="22">
        <f>Y9/Y19</f>
        <v>0.6621735468</v>
      </c>
    </row>
    <row r="10">
      <c r="A10" s="116" t="s">
        <v>16</v>
      </c>
      <c r="B10" s="40">
        <v>0.0</v>
      </c>
      <c r="C10" s="40">
        <v>1694.0</v>
      </c>
      <c r="D10" s="40">
        <v>2066.0</v>
      </c>
      <c r="E10" s="40">
        <v>29.0</v>
      </c>
      <c r="F10" s="40">
        <v>592.0</v>
      </c>
      <c r="G10" s="40">
        <v>4381.0</v>
      </c>
      <c r="H10" s="117">
        <f>G10/G19</f>
        <v>0.2611157468</v>
      </c>
      <c r="I10" s="40"/>
      <c r="J10" s="40">
        <v>0.0</v>
      </c>
      <c r="K10" s="40">
        <v>51.0</v>
      </c>
      <c r="L10" s="40">
        <v>23.0</v>
      </c>
      <c r="M10" s="40">
        <v>3.0</v>
      </c>
      <c r="N10" s="40">
        <v>0.0</v>
      </c>
      <c r="O10" s="40">
        <v>132.0</v>
      </c>
      <c r="P10" s="40">
        <v>209.0</v>
      </c>
      <c r="Q10" s="117">
        <f>P10/P19</f>
        <v>0.06145251397</v>
      </c>
      <c r="R10" s="4"/>
      <c r="S10" s="9">
        <f t="shared" ref="S10:V10" si="2">B10+J10</f>
        <v>0</v>
      </c>
      <c r="T10" s="9">
        <f t="shared" si="2"/>
        <v>1745</v>
      </c>
      <c r="U10" s="9">
        <f t="shared" si="2"/>
        <v>2089</v>
      </c>
      <c r="V10" s="9">
        <f t="shared" si="2"/>
        <v>32</v>
      </c>
      <c r="W10" s="9">
        <f t="shared" si="3"/>
        <v>0</v>
      </c>
      <c r="X10" s="9">
        <f t="shared" si="4"/>
        <v>724</v>
      </c>
      <c r="Y10" s="9">
        <f t="shared" si="5"/>
        <v>4590</v>
      </c>
      <c r="Z10" s="22">
        <f>Y10/Y19</f>
        <v>0.2274641955</v>
      </c>
    </row>
    <row r="11">
      <c r="A11" s="116" t="s">
        <v>17</v>
      </c>
      <c r="B11" s="40">
        <v>0.0</v>
      </c>
      <c r="C11" s="40">
        <v>1343.0</v>
      </c>
      <c r="D11" s="40">
        <v>0.0</v>
      </c>
      <c r="E11" s="40">
        <v>0.0</v>
      </c>
      <c r="F11" s="40">
        <v>306.0</v>
      </c>
      <c r="G11" s="40">
        <v>1649.0</v>
      </c>
      <c r="H11" s="117">
        <f>G11/G19</f>
        <v>0.09828346644</v>
      </c>
      <c r="I11" s="40"/>
      <c r="J11" s="40">
        <v>0.0</v>
      </c>
      <c r="K11" s="40">
        <v>192.0</v>
      </c>
      <c r="L11" s="40">
        <v>0.0</v>
      </c>
      <c r="M11" s="40">
        <v>0.0</v>
      </c>
      <c r="N11" s="40">
        <v>0.0</v>
      </c>
      <c r="O11" s="40">
        <v>127.0</v>
      </c>
      <c r="P11" s="40">
        <v>319.0</v>
      </c>
      <c r="Q11" s="117">
        <f>P11/P21</f>
        <v>0.5007849294</v>
      </c>
      <c r="R11" s="4"/>
      <c r="S11" s="9">
        <f t="shared" ref="S11:V11" si="6">B11+J11</f>
        <v>0</v>
      </c>
      <c r="T11" s="9">
        <f t="shared" si="6"/>
        <v>1535</v>
      </c>
      <c r="U11" s="9">
        <f t="shared" si="6"/>
        <v>0</v>
      </c>
      <c r="V11" s="9">
        <f t="shared" si="6"/>
        <v>0</v>
      </c>
      <c r="W11" s="9">
        <f t="shared" si="3"/>
        <v>0</v>
      </c>
      <c r="X11" s="9">
        <f t="shared" si="4"/>
        <v>433</v>
      </c>
      <c r="Y11" s="9">
        <f t="shared" si="5"/>
        <v>1968</v>
      </c>
      <c r="Z11" s="22">
        <f>Y11/Y19</f>
        <v>0.09752713217</v>
      </c>
    </row>
    <row r="12">
      <c r="A12" s="116" t="s">
        <v>18</v>
      </c>
      <c r="B12" s="40">
        <v>0.0</v>
      </c>
      <c r="C12" s="40">
        <v>2.0</v>
      </c>
      <c r="D12" s="40">
        <v>21.0</v>
      </c>
      <c r="E12" s="40">
        <v>0.0</v>
      </c>
      <c r="F12" s="40">
        <v>2.0</v>
      </c>
      <c r="G12" s="40">
        <v>25.0</v>
      </c>
      <c r="H12" s="117">
        <f>G12/G19</f>
        <v>0.001490046489</v>
      </c>
      <c r="I12" s="40"/>
      <c r="J12" s="40">
        <v>0.0</v>
      </c>
      <c r="K12" s="40">
        <v>0.0</v>
      </c>
      <c r="L12" s="40">
        <v>0.0</v>
      </c>
      <c r="M12" s="40">
        <v>0.0</v>
      </c>
      <c r="N12" s="40">
        <v>0.0</v>
      </c>
      <c r="O12" s="40">
        <v>0.0</v>
      </c>
      <c r="P12" s="40">
        <v>0.0</v>
      </c>
      <c r="Q12" s="117">
        <f>P12/P19</f>
        <v>0</v>
      </c>
      <c r="R12" s="4"/>
      <c r="S12" s="9">
        <f t="shared" ref="S12:V12" si="7">B12+J12</f>
        <v>0</v>
      </c>
      <c r="T12" s="9">
        <f t="shared" si="7"/>
        <v>2</v>
      </c>
      <c r="U12" s="9">
        <f t="shared" si="7"/>
        <v>21</v>
      </c>
      <c r="V12" s="9">
        <f t="shared" si="7"/>
        <v>0</v>
      </c>
      <c r="W12" s="9">
        <f t="shared" si="3"/>
        <v>0</v>
      </c>
      <c r="X12" s="9">
        <f t="shared" si="4"/>
        <v>2</v>
      </c>
      <c r="Y12" s="9">
        <f t="shared" si="5"/>
        <v>25</v>
      </c>
      <c r="Z12" s="22">
        <f>Y12/Y19</f>
        <v>0.00123891174</v>
      </c>
    </row>
    <row r="13">
      <c r="A13" s="116" t="s">
        <v>155</v>
      </c>
      <c r="B13" s="40">
        <v>0.0</v>
      </c>
      <c r="C13" s="40">
        <v>28.0</v>
      </c>
      <c r="D13" s="40">
        <v>29.0</v>
      </c>
      <c r="E13" s="40">
        <v>0.0</v>
      </c>
      <c r="F13" s="40">
        <v>15.0</v>
      </c>
      <c r="G13" s="40">
        <v>72.0</v>
      </c>
      <c r="H13" s="117">
        <f>G13/G19</f>
        <v>0.00429133389</v>
      </c>
      <c r="I13" s="40"/>
      <c r="J13" s="40">
        <v>0.0</v>
      </c>
      <c r="K13" s="40">
        <v>11.0</v>
      </c>
      <c r="L13" s="40">
        <v>1.0</v>
      </c>
      <c r="M13" s="40">
        <v>0.0</v>
      </c>
      <c r="N13" s="40">
        <v>0.0</v>
      </c>
      <c r="O13" s="40">
        <v>65.0</v>
      </c>
      <c r="P13" s="40">
        <v>77.0</v>
      </c>
      <c r="Q13" s="117">
        <f>P13/P19</f>
        <v>0.02264039988</v>
      </c>
      <c r="R13" s="4"/>
      <c r="S13" s="9">
        <f t="shared" ref="S13:V13" si="8">B13+J13</f>
        <v>0</v>
      </c>
      <c r="T13" s="9">
        <f t="shared" si="8"/>
        <v>39</v>
      </c>
      <c r="U13" s="9">
        <f t="shared" si="8"/>
        <v>30</v>
      </c>
      <c r="V13" s="9">
        <f t="shared" si="8"/>
        <v>0</v>
      </c>
      <c r="W13" s="9">
        <f t="shared" si="3"/>
        <v>0</v>
      </c>
      <c r="X13" s="9">
        <f t="shared" si="4"/>
        <v>80</v>
      </c>
      <c r="Y13" s="9">
        <f t="shared" si="5"/>
        <v>149</v>
      </c>
      <c r="Z13" s="22">
        <f>Y13/Y19</f>
        <v>0.00738391397</v>
      </c>
    </row>
    <row r="14">
      <c r="A14" s="116" t="s">
        <v>19</v>
      </c>
      <c r="B14" s="40">
        <v>0.0</v>
      </c>
      <c r="C14" s="40">
        <v>25.0</v>
      </c>
      <c r="D14" s="40">
        <v>0.0</v>
      </c>
      <c r="E14" s="40">
        <v>0.0</v>
      </c>
      <c r="F14" s="40">
        <v>10.0</v>
      </c>
      <c r="G14" s="40">
        <v>35.0</v>
      </c>
      <c r="H14" s="117">
        <f>G14/G19</f>
        <v>0.002086065085</v>
      </c>
      <c r="I14" s="40"/>
      <c r="J14" s="40">
        <v>0.0</v>
      </c>
      <c r="K14" s="40">
        <v>6.0</v>
      </c>
      <c r="L14" s="40">
        <v>1.0</v>
      </c>
      <c r="M14" s="40">
        <v>0.0</v>
      </c>
      <c r="N14" s="40">
        <v>0.0</v>
      </c>
      <c r="O14" s="40">
        <v>5.0</v>
      </c>
      <c r="P14" s="40">
        <v>12.0</v>
      </c>
      <c r="Q14" s="117">
        <f>P14/P19</f>
        <v>0.003528374008</v>
      </c>
      <c r="R14" s="4"/>
      <c r="S14" s="9">
        <f t="shared" ref="S14:V14" si="9">B14+J14</f>
        <v>0</v>
      </c>
      <c r="T14" s="9">
        <f t="shared" si="9"/>
        <v>31</v>
      </c>
      <c r="U14" s="9">
        <f t="shared" si="9"/>
        <v>1</v>
      </c>
      <c r="V14" s="9">
        <f t="shared" si="9"/>
        <v>0</v>
      </c>
      <c r="W14" s="9">
        <f t="shared" si="3"/>
        <v>0</v>
      </c>
      <c r="X14" s="9">
        <f t="shared" si="4"/>
        <v>15</v>
      </c>
      <c r="Y14" s="9">
        <f t="shared" si="5"/>
        <v>47</v>
      </c>
      <c r="Z14" s="22">
        <f>Y14/Y19</f>
        <v>0.002329154071</v>
      </c>
    </row>
    <row r="15">
      <c r="A15" s="116" t="s">
        <v>64</v>
      </c>
      <c r="B15" s="40">
        <v>0.0</v>
      </c>
      <c r="C15" s="40">
        <v>6.0</v>
      </c>
      <c r="D15" s="40">
        <v>0.0</v>
      </c>
      <c r="E15" s="40">
        <v>0.0</v>
      </c>
      <c r="F15" s="40">
        <v>4.0</v>
      </c>
      <c r="G15" s="40">
        <v>10.0</v>
      </c>
      <c r="H15" s="117">
        <f>G15/G19</f>
        <v>0.0005960185958</v>
      </c>
      <c r="I15" s="40"/>
      <c r="J15" s="40">
        <v>0.0</v>
      </c>
      <c r="K15" s="40">
        <v>5.0</v>
      </c>
      <c r="L15" s="40">
        <v>0.0</v>
      </c>
      <c r="M15" s="40">
        <v>0.0</v>
      </c>
      <c r="N15" s="40">
        <v>0.0</v>
      </c>
      <c r="O15" s="40">
        <v>9.0</v>
      </c>
      <c r="P15" s="40">
        <v>14.0</v>
      </c>
      <c r="Q15" s="117">
        <f>P15/P19</f>
        <v>0.004116436342</v>
      </c>
      <c r="R15" s="4"/>
      <c r="S15" s="9">
        <f t="shared" ref="S15:V15" si="10">B15+J15</f>
        <v>0</v>
      </c>
      <c r="T15" s="9">
        <f t="shared" si="10"/>
        <v>11</v>
      </c>
      <c r="U15" s="9">
        <f t="shared" si="10"/>
        <v>0</v>
      </c>
      <c r="V15" s="9">
        <f t="shared" si="10"/>
        <v>0</v>
      </c>
      <c r="W15" s="9">
        <f t="shared" si="3"/>
        <v>0</v>
      </c>
      <c r="X15" s="9">
        <f t="shared" si="4"/>
        <v>13</v>
      </c>
      <c r="Y15" s="9">
        <f t="shared" si="5"/>
        <v>24</v>
      </c>
      <c r="Z15" s="22">
        <f>Y15/Y19</f>
        <v>0.00118935527</v>
      </c>
    </row>
    <row r="16">
      <c r="A16" s="116" t="s">
        <v>65</v>
      </c>
      <c r="B16" s="40">
        <v>0.0</v>
      </c>
      <c r="C16" s="40">
        <v>1.0</v>
      </c>
      <c r="D16" s="40">
        <v>0.0</v>
      </c>
      <c r="E16" s="40">
        <v>0.0</v>
      </c>
      <c r="F16" s="40">
        <v>4.0</v>
      </c>
      <c r="G16" s="40">
        <v>5.0</v>
      </c>
      <c r="H16" s="117">
        <f>G16/G19</f>
        <v>0.0002980092979</v>
      </c>
      <c r="I16" s="40"/>
      <c r="J16" s="40">
        <v>0.0</v>
      </c>
      <c r="K16" s="40">
        <v>0.0</v>
      </c>
      <c r="L16" s="40">
        <v>0.0</v>
      </c>
      <c r="M16" s="40">
        <v>0.0</v>
      </c>
      <c r="N16" s="40">
        <v>0.0</v>
      </c>
      <c r="O16" s="40">
        <v>5.0</v>
      </c>
      <c r="P16" s="40">
        <v>5.0</v>
      </c>
      <c r="Q16" s="117">
        <f>P16/P19</f>
        <v>0.001470155837</v>
      </c>
      <c r="R16" s="4"/>
      <c r="S16" s="9">
        <f t="shared" ref="S16:V16" si="11">B16+J16</f>
        <v>0</v>
      </c>
      <c r="T16" s="9">
        <f t="shared" si="11"/>
        <v>1</v>
      </c>
      <c r="U16" s="9">
        <f t="shared" si="11"/>
        <v>0</v>
      </c>
      <c r="V16" s="9">
        <f t="shared" si="11"/>
        <v>0</v>
      </c>
      <c r="W16" s="9">
        <f t="shared" si="3"/>
        <v>0</v>
      </c>
      <c r="X16" s="9">
        <f t="shared" si="4"/>
        <v>9</v>
      </c>
      <c r="Y16" s="9">
        <f t="shared" si="5"/>
        <v>10</v>
      </c>
      <c r="Z16" s="22">
        <f>Y16/Y19</f>
        <v>0.000495564696</v>
      </c>
    </row>
    <row r="17">
      <c r="A17" s="116" t="s">
        <v>196</v>
      </c>
      <c r="B17" s="40">
        <v>0.0</v>
      </c>
      <c r="C17" s="40">
        <v>0.0</v>
      </c>
      <c r="D17" s="40">
        <v>0.0</v>
      </c>
      <c r="E17" s="40">
        <v>0.0</v>
      </c>
      <c r="F17" s="40">
        <v>3.0</v>
      </c>
      <c r="G17" s="40">
        <v>3.0</v>
      </c>
      <c r="H17" s="117">
        <f>G17/G19</f>
        <v>0.0001788055787</v>
      </c>
      <c r="I17" s="40"/>
      <c r="J17" s="40">
        <v>0.0</v>
      </c>
      <c r="K17" s="40">
        <v>0.0</v>
      </c>
      <c r="L17" s="40">
        <v>0.0</v>
      </c>
      <c r="M17" s="40">
        <v>0.0</v>
      </c>
      <c r="N17" s="40">
        <v>0.0</v>
      </c>
      <c r="O17" s="40">
        <v>1.0</v>
      </c>
      <c r="P17" s="40">
        <v>1.0</v>
      </c>
      <c r="Q17" s="117">
        <f>P17/P19</f>
        <v>0.0002940311673</v>
      </c>
      <c r="R17" s="4"/>
      <c r="S17" s="9">
        <f t="shared" ref="S17:V17" si="12">B17+J17</f>
        <v>0</v>
      </c>
      <c r="T17" s="9">
        <f t="shared" si="12"/>
        <v>0</v>
      </c>
      <c r="U17" s="9">
        <f t="shared" si="12"/>
        <v>0</v>
      </c>
      <c r="V17" s="9">
        <f t="shared" si="12"/>
        <v>0</v>
      </c>
      <c r="W17" s="9">
        <f t="shared" si="3"/>
        <v>0</v>
      </c>
      <c r="X17" s="9">
        <f t="shared" si="4"/>
        <v>4</v>
      </c>
      <c r="Y17" s="9">
        <f t="shared" si="5"/>
        <v>4</v>
      </c>
      <c r="Z17" s="22">
        <f>Y17/Y19</f>
        <v>0.0001982258784</v>
      </c>
    </row>
    <row r="18">
      <c r="A18" s="109"/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9"/>
      <c r="N18" s="119"/>
      <c r="O18" s="119"/>
      <c r="P18" s="119"/>
      <c r="Q18" s="119"/>
      <c r="R18" s="4"/>
      <c r="S18" s="9"/>
      <c r="T18" s="9"/>
      <c r="U18" s="9"/>
      <c r="V18" s="9"/>
      <c r="W18" s="9"/>
      <c r="X18" s="9"/>
      <c r="Y18" s="9"/>
      <c r="Z18" s="9"/>
    </row>
    <row r="19">
      <c r="A19" s="120" t="s">
        <v>11</v>
      </c>
      <c r="B19" s="121">
        <v>7792.0</v>
      </c>
      <c r="C19" s="121">
        <v>3133.0</v>
      </c>
      <c r="D19" s="121">
        <v>2152.0</v>
      </c>
      <c r="E19" s="121">
        <v>693.0</v>
      </c>
      <c r="F19" s="121">
        <v>3008.0</v>
      </c>
      <c r="G19" s="121">
        <v>16778.0</v>
      </c>
      <c r="H19" s="122">
        <f>G19/G19</f>
        <v>1</v>
      </c>
      <c r="I19" s="121"/>
      <c r="J19" s="121">
        <v>594.0</v>
      </c>
      <c r="K19" s="121">
        <v>282.0</v>
      </c>
      <c r="L19" s="121">
        <v>45.0</v>
      </c>
      <c r="M19" s="123">
        <v>272.0</v>
      </c>
      <c r="N19" s="123">
        <v>3.0</v>
      </c>
      <c r="O19" s="123">
        <v>2205.0</v>
      </c>
      <c r="P19" s="123">
        <v>3401.0</v>
      </c>
      <c r="Q19" s="122">
        <f>P19/P19</f>
        <v>1</v>
      </c>
      <c r="R19" s="4"/>
      <c r="S19" s="27">
        <f t="shared" ref="S19:V19" si="13">B19+J19</f>
        <v>8386</v>
      </c>
      <c r="T19" s="27">
        <f t="shared" si="13"/>
        <v>3415</v>
      </c>
      <c r="U19" s="27">
        <f t="shared" si="13"/>
        <v>2197</v>
      </c>
      <c r="V19" s="27">
        <f t="shared" si="13"/>
        <v>965</v>
      </c>
      <c r="W19" s="27">
        <f>N19</f>
        <v>3</v>
      </c>
      <c r="X19" s="27">
        <f>F19+O19</f>
        <v>5213</v>
      </c>
      <c r="Y19" s="27">
        <f>SUM(S19:X19)</f>
        <v>20179</v>
      </c>
      <c r="Z19" s="28">
        <f>Y19/Y19</f>
        <v>1</v>
      </c>
    </row>
    <row r="20">
      <c r="A20" s="40" t="s">
        <v>12</v>
      </c>
      <c r="B20" s="117">
        <f>B19/G19</f>
        <v>0.4644176898</v>
      </c>
      <c r="C20" s="117">
        <f>C19/G19</f>
        <v>0.1867326261</v>
      </c>
      <c r="D20" s="117">
        <f>D19/G19</f>
        <v>0.1282632018</v>
      </c>
      <c r="E20" s="117">
        <f>E19/G19</f>
        <v>0.04130408869</v>
      </c>
      <c r="F20" s="117">
        <f>F19/G19</f>
        <v>0.1792823936</v>
      </c>
      <c r="G20" s="117">
        <f>G19/G19</f>
        <v>1</v>
      </c>
      <c r="H20" s="40"/>
      <c r="I20" s="40"/>
      <c r="J20" s="117">
        <f>J19/P19</f>
        <v>0.1746545134</v>
      </c>
      <c r="K20" s="117">
        <f>K19/P19</f>
        <v>0.08291678918</v>
      </c>
      <c r="L20" s="117">
        <f>L19/P19</f>
        <v>0.01323140253</v>
      </c>
      <c r="M20" s="117">
        <f>M19/P19</f>
        <v>0.07997647751</v>
      </c>
      <c r="N20" s="117">
        <f>N19/P19</f>
        <v>0.0008820935019</v>
      </c>
      <c r="O20" s="117">
        <f>O19/P19</f>
        <v>0.6483387239</v>
      </c>
      <c r="P20" s="117">
        <f>P19/P19</f>
        <v>1</v>
      </c>
      <c r="Q20" s="124"/>
      <c r="R20" s="4"/>
      <c r="S20" s="28">
        <f>S19/Y19</f>
        <v>0.415580554</v>
      </c>
      <c r="T20" s="28">
        <f>T19/Y19</f>
        <v>0.1692353437</v>
      </c>
      <c r="U20" s="28">
        <f>U19/Y19</f>
        <v>0.1088755637</v>
      </c>
      <c r="V20" s="28">
        <f>V19/Y19</f>
        <v>0.04782199316</v>
      </c>
      <c r="W20" s="28">
        <f>W19/Y19</f>
        <v>0.0001486694088</v>
      </c>
      <c r="X20" s="28">
        <f>X19/Y19</f>
        <v>0.258337876</v>
      </c>
      <c r="Y20" s="28">
        <f>Y19/Y19</f>
        <v>1</v>
      </c>
      <c r="Z20" s="28"/>
    </row>
    <row r="21">
      <c r="A21" s="40" t="s">
        <v>21</v>
      </c>
      <c r="B21" s="40">
        <f t="shared" ref="B21:G21" si="14">SUM(B10:B17)</f>
        <v>0</v>
      </c>
      <c r="C21" s="40">
        <f t="shared" si="14"/>
        <v>3099</v>
      </c>
      <c r="D21" s="40">
        <f t="shared" si="14"/>
        <v>2116</v>
      </c>
      <c r="E21" s="40">
        <f t="shared" si="14"/>
        <v>29</v>
      </c>
      <c r="F21" s="40">
        <f t="shared" si="14"/>
        <v>936</v>
      </c>
      <c r="G21" s="40">
        <f t="shared" si="14"/>
        <v>6180</v>
      </c>
      <c r="H21" s="40"/>
      <c r="I21" s="40"/>
      <c r="J21" s="40">
        <f t="shared" ref="J21:P21" si="15">SUM(J10:J17)</f>
        <v>0</v>
      </c>
      <c r="K21" s="40">
        <f t="shared" si="15"/>
        <v>265</v>
      </c>
      <c r="L21" s="40">
        <f t="shared" si="15"/>
        <v>25</v>
      </c>
      <c r="M21" s="40">
        <f t="shared" si="15"/>
        <v>3</v>
      </c>
      <c r="N21" s="40">
        <f t="shared" si="15"/>
        <v>0</v>
      </c>
      <c r="O21" s="40">
        <f t="shared" si="15"/>
        <v>344</v>
      </c>
      <c r="P21" s="40">
        <f t="shared" si="15"/>
        <v>637</v>
      </c>
      <c r="Q21" s="124"/>
      <c r="R21" s="4"/>
      <c r="S21" s="9">
        <f t="shared" ref="S21:Y21" si="16">SUM(S10:S17)</f>
        <v>0</v>
      </c>
      <c r="T21" s="9">
        <f t="shared" si="16"/>
        <v>3364</v>
      </c>
      <c r="U21" s="9">
        <f t="shared" si="16"/>
        <v>2141</v>
      </c>
      <c r="V21" s="9">
        <f t="shared" si="16"/>
        <v>32</v>
      </c>
      <c r="W21" s="9">
        <f t="shared" si="16"/>
        <v>0</v>
      </c>
      <c r="X21" s="9">
        <f t="shared" si="16"/>
        <v>1280</v>
      </c>
      <c r="Y21" s="9">
        <f t="shared" si="16"/>
        <v>6817</v>
      </c>
      <c r="Z21" s="9"/>
    </row>
    <row r="22">
      <c r="A22" s="40" t="s">
        <v>22</v>
      </c>
      <c r="B22" s="4"/>
      <c r="C22" s="117">
        <f t="shared" ref="C22:G22" si="17">C21/C19</f>
        <v>0.9891477817</v>
      </c>
      <c r="D22" s="117">
        <f t="shared" si="17"/>
        <v>0.9832713755</v>
      </c>
      <c r="E22" s="117">
        <f t="shared" si="17"/>
        <v>0.04184704185</v>
      </c>
      <c r="F22" s="117">
        <f t="shared" si="17"/>
        <v>0.3111702128</v>
      </c>
      <c r="G22" s="117">
        <f t="shared" si="17"/>
        <v>0.3683394922</v>
      </c>
      <c r="H22" s="40"/>
      <c r="I22" s="40"/>
      <c r="J22" s="117">
        <f t="shared" ref="J22:O22" si="18">B21/B19</f>
        <v>0</v>
      </c>
      <c r="K22" s="117">
        <f t="shared" si="18"/>
        <v>0.9891477817</v>
      </c>
      <c r="L22" s="117">
        <f t="shared" si="18"/>
        <v>0.9832713755</v>
      </c>
      <c r="M22" s="117">
        <f t="shared" si="18"/>
        <v>0.04184704185</v>
      </c>
      <c r="N22" s="117">
        <f t="shared" si="18"/>
        <v>0.3111702128</v>
      </c>
      <c r="O22" s="117">
        <f t="shared" si="18"/>
        <v>0.3683394922</v>
      </c>
      <c r="P22" s="117">
        <f>P21/P19</f>
        <v>0.1872978536</v>
      </c>
      <c r="Q22" s="124"/>
      <c r="R22" s="4"/>
      <c r="S22" s="22">
        <f t="shared" ref="S22:Y22" si="19">S21/S19</f>
        <v>0</v>
      </c>
      <c r="T22" s="22">
        <f t="shared" si="19"/>
        <v>0.9850658858</v>
      </c>
      <c r="U22" s="22">
        <f t="shared" si="19"/>
        <v>0.9745106964</v>
      </c>
      <c r="V22" s="22">
        <f t="shared" si="19"/>
        <v>0.03316062176</v>
      </c>
      <c r="W22" s="22">
        <f t="shared" si="19"/>
        <v>0</v>
      </c>
      <c r="X22" s="22">
        <f t="shared" si="19"/>
        <v>0.2455399962</v>
      </c>
      <c r="Y22" s="22">
        <f t="shared" si="19"/>
        <v>0.3378264532</v>
      </c>
      <c r="Z22" s="22"/>
    </row>
    <row r="23">
      <c r="A23" s="125" t="s">
        <v>24</v>
      </c>
      <c r="B23" s="126">
        <f>B21/G21</f>
        <v>0</v>
      </c>
      <c r="C23" s="126">
        <f>C21/G21</f>
        <v>0.5014563107</v>
      </c>
      <c r="D23" s="126">
        <f>D21/G21</f>
        <v>0.342394822</v>
      </c>
      <c r="E23" s="126">
        <f>E21/G21</f>
        <v>0.004692556634</v>
      </c>
      <c r="F23" s="126">
        <f>F21/G21</f>
        <v>0.1514563107</v>
      </c>
      <c r="G23" s="126">
        <f>G21/G21</f>
        <v>1</v>
      </c>
      <c r="H23" s="109"/>
      <c r="I23" s="40"/>
      <c r="J23" s="126">
        <f t="shared" ref="J23:K23" si="20">J21/O21</f>
        <v>0</v>
      </c>
      <c r="K23" s="126">
        <f t="shared" si="20"/>
        <v>0.4160125589</v>
      </c>
      <c r="L23" s="126">
        <f>L21/P21</f>
        <v>0.03924646782</v>
      </c>
      <c r="M23" s="126">
        <f>M21/P21</f>
        <v>0.004709576138</v>
      </c>
      <c r="N23" s="126">
        <f>N21/P21</f>
        <v>0</v>
      </c>
      <c r="O23" s="126">
        <f>O21/P21</f>
        <v>0.5400313972</v>
      </c>
      <c r="P23" s="126">
        <f>P21/P21</f>
        <v>1</v>
      </c>
      <c r="Q23" s="127"/>
      <c r="R23" s="4"/>
      <c r="S23" s="32">
        <f>S21/Y21</f>
        <v>0</v>
      </c>
      <c r="T23" s="32">
        <f>T21/Y21</f>
        <v>0.4934722018</v>
      </c>
      <c r="U23" s="32">
        <f>U21/Y21</f>
        <v>0.3140677717</v>
      </c>
      <c r="V23" s="32">
        <f>V21/Y21</f>
        <v>0.004694146985</v>
      </c>
      <c r="W23" s="32">
        <f>W21/Y21</f>
        <v>0</v>
      </c>
      <c r="X23" s="32">
        <f>X21/Y21</f>
        <v>0.1877658794</v>
      </c>
      <c r="Y23" s="32">
        <f>Y21/Y21</f>
        <v>1</v>
      </c>
      <c r="Z23" s="32"/>
    </row>
    <row r="24">
      <c r="A24" s="4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"/>
      <c r="M24" s="4"/>
      <c r="N24" s="128"/>
      <c r="O24" s="129" t="s">
        <v>25</v>
      </c>
      <c r="P24" s="36"/>
      <c r="Q24" s="36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105" t="s">
        <v>156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106"/>
      <c r="S26" s="106"/>
      <c r="T26" s="106"/>
      <c r="U26" s="106"/>
      <c r="V26" s="106"/>
      <c r="W26" s="106"/>
      <c r="X26" s="106"/>
      <c r="Y26" s="106"/>
      <c r="Z26" s="106"/>
    </row>
    <row r="27">
      <c r="A27" s="105" t="s">
        <v>183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106"/>
      <c r="S27" s="106"/>
      <c r="T27" s="106"/>
      <c r="U27" s="106"/>
      <c r="V27" s="106"/>
      <c r="W27" s="106"/>
      <c r="X27" s="106"/>
      <c r="Y27" s="106"/>
      <c r="Z27" s="106"/>
    </row>
    <row r="28">
      <c r="A28" s="107" t="s">
        <v>192</v>
      </c>
      <c r="B28" s="108"/>
      <c r="C28" s="106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6"/>
      <c r="S28" s="106"/>
      <c r="T28" s="106"/>
      <c r="U28" s="106"/>
      <c r="V28" s="106"/>
      <c r="W28" s="106"/>
      <c r="X28" s="106"/>
      <c r="Y28" s="106"/>
      <c r="Z28" s="106"/>
    </row>
    <row r="29">
      <c r="A29" s="107" t="s">
        <v>2</v>
      </c>
      <c r="B29" s="106"/>
      <c r="C29" s="106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6"/>
      <c r="S29" s="106"/>
      <c r="T29" s="106"/>
      <c r="U29" s="106"/>
      <c r="V29" s="106"/>
      <c r="W29" s="106"/>
      <c r="X29" s="106"/>
      <c r="Y29" s="106"/>
      <c r="Z29" s="106"/>
    </row>
    <row r="30">
      <c r="A30" s="109"/>
      <c r="B30" s="110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40"/>
      <c r="R30" s="4"/>
      <c r="S30" s="4"/>
      <c r="T30" s="4"/>
      <c r="U30" s="4"/>
      <c r="V30" s="4"/>
      <c r="W30" s="4"/>
      <c r="X30" s="4"/>
      <c r="Y30" s="4"/>
      <c r="Z30" s="4"/>
    </row>
    <row r="31">
      <c r="A31" s="40"/>
      <c r="B31" s="111" t="s">
        <v>144</v>
      </c>
      <c r="C31" s="11"/>
      <c r="D31" s="11"/>
      <c r="E31" s="11"/>
      <c r="F31" s="11"/>
      <c r="G31" s="11"/>
      <c r="H31" s="112"/>
      <c r="I31" s="40"/>
      <c r="J31" s="111" t="s">
        <v>145</v>
      </c>
      <c r="K31" s="11"/>
      <c r="L31" s="11"/>
      <c r="M31" s="11"/>
      <c r="N31" s="11"/>
      <c r="O31" s="11"/>
      <c r="P31" s="11"/>
      <c r="Q31" s="113"/>
      <c r="R31" s="4"/>
      <c r="S31" s="10" t="s">
        <v>146</v>
      </c>
      <c r="T31" s="11"/>
      <c r="U31" s="11"/>
      <c r="V31" s="11"/>
      <c r="W31" s="11"/>
      <c r="X31" s="11"/>
      <c r="Y31" s="11"/>
      <c r="Z31" s="14"/>
    </row>
    <row r="32">
      <c r="A32" s="114"/>
      <c r="B32" s="130" t="s">
        <v>13</v>
      </c>
      <c r="C32" s="130" t="s">
        <v>193</v>
      </c>
      <c r="D32" s="130" t="s">
        <v>194</v>
      </c>
      <c r="E32" s="130" t="s">
        <v>60</v>
      </c>
      <c r="F32" s="130" t="s">
        <v>61</v>
      </c>
      <c r="G32" s="130" t="s">
        <v>11</v>
      </c>
      <c r="H32" s="115" t="s">
        <v>12</v>
      </c>
      <c r="I32" s="131"/>
      <c r="J32" s="130" t="s">
        <v>13</v>
      </c>
      <c r="K32" s="130" t="s">
        <v>193</v>
      </c>
      <c r="L32" s="130" t="s">
        <v>194</v>
      </c>
      <c r="M32" s="130" t="s">
        <v>60</v>
      </c>
      <c r="N32" s="130" t="s">
        <v>14</v>
      </c>
      <c r="O32" s="130" t="s">
        <v>61</v>
      </c>
      <c r="P32" s="130" t="s">
        <v>11</v>
      </c>
      <c r="Q32" s="115" t="s">
        <v>12</v>
      </c>
      <c r="R32" s="4"/>
      <c r="S32" s="42" t="s">
        <v>13</v>
      </c>
      <c r="T32" s="42" t="s">
        <v>7</v>
      </c>
      <c r="U32" s="42" t="s">
        <v>8</v>
      </c>
      <c r="V32" s="42" t="s">
        <v>60</v>
      </c>
      <c r="W32" s="42" t="s">
        <v>14</v>
      </c>
      <c r="X32" s="42" t="s">
        <v>61</v>
      </c>
      <c r="Y32" s="42" t="s">
        <v>11</v>
      </c>
      <c r="Z32" s="60" t="s">
        <v>12</v>
      </c>
    </row>
    <row r="33" ht="11.25" customHeight="1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116" t="s">
        <v>62</v>
      </c>
      <c r="B34" s="40">
        <v>2404696.0</v>
      </c>
      <c r="C34" s="40">
        <v>7476.0</v>
      </c>
      <c r="D34" s="40">
        <v>8429.0</v>
      </c>
      <c r="E34" s="40">
        <v>197017.0</v>
      </c>
      <c r="F34" s="40">
        <v>683422.0</v>
      </c>
      <c r="G34" s="40">
        <v>3301040.0</v>
      </c>
      <c r="H34" s="117">
        <f>G34/G44</f>
        <v>0.7152582829</v>
      </c>
      <c r="I34" s="40"/>
      <c r="J34" s="40">
        <v>546243.0</v>
      </c>
      <c r="K34" s="40">
        <v>17799.0</v>
      </c>
      <c r="L34" s="40">
        <v>23872.0</v>
      </c>
      <c r="M34" s="40">
        <v>250186.0</v>
      </c>
      <c r="N34" s="40">
        <v>3789.0</v>
      </c>
      <c r="O34" s="40">
        <v>1761460.0</v>
      </c>
      <c r="P34" s="40">
        <v>2603349.0</v>
      </c>
      <c r="Q34" s="117">
        <f>P34/P44</f>
        <v>0.8152233751</v>
      </c>
      <c r="R34" s="40"/>
      <c r="S34" s="9">
        <f t="shared" ref="S34:V34" si="21">B34+J34</f>
        <v>2950939</v>
      </c>
      <c r="T34" s="9">
        <f t="shared" si="21"/>
        <v>25275</v>
      </c>
      <c r="U34" s="9">
        <f t="shared" si="21"/>
        <v>32301</v>
      </c>
      <c r="V34" s="9">
        <f t="shared" si="21"/>
        <v>447203</v>
      </c>
      <c r="W34" s="9">
        <f t="shared" ref="W34:W42" si="23">N34</f>
        <v>3789</v>
      </c>
      <c r="X34" s="9">
        <f t="shared" ref="X34:X42" si="24">F34+O34</f>
        <v>2444882</v>
      </c>
      <c r="Y34" s="9">
        <f t="shared" ref="Y34:Y42" si="25">SUM(S34:X34)</f>
        <v>5904389</v>
      </c>
      <c r="Z34" s="22">
        <f>Y34/Y44</f>
        <v>0.7561402251</v>
      </c>
    </row>
    <row r="35" ht="11.25" customHeight="1">
      <c r="A35" s="116" t="s">
        <v>16</v>
      </c>
      <c r="B35" s="40">
        <v>0.0</v>
      </c>
      <c r="C35" s="40">
        <v>343608.0</v>
      </c>
      <c r="D35" s="40">
        <v>366924.0</v>
      </c>
      <c r="E35" s="40">
        <v>6551.0</v>
      </c>
      <c r="F35" s="40">
        <v>132287.0</v>
      </c>
      <c r="G35" s="40">
        <v>849370.0</v>
      </c>
      <c r="H35" s="117">
        <f>G35/G44</f>
        <v>0.1840386447</v>
      </c>
      <c r="I35" s="40"/>
      <c r="J35" s="40">
        <v>0.0</v>
      </c>
      <c r="K35" s="40">
        <v>39816.0</v>
      </c>
      <c r="L35" s="40">
        <v>16759.0</v>
      </c>
      <c r="M35" s="40">
        <v>2590.0</v>
      </c>
      <c r="N35" s="40">
        <v>0.0</v>
      </c>
      <c r="O35" s="40">
        <v>131970.0</v>
      </c>
      <c r="P35" s="40">
        <v>191135.0</v>
      </c>
      <c r="Q35" s="117">
        <f>P35/P44</f>
        <v>0.05985279722</v>
      </c>
      <c r="R35" s="4"/>
      <c r="S35" s="9">
        <f t="shared" ref="S35:V35" si="22">B35+J35</f>
        <v>0</v>
      </c>
      <c r="T35" s="9">
        <f t="shared" si="22"/>
        <v>383424</v>
      </c>
      <c r="U35" s="9">
        <f t="shared" si="22"/>
        <v>383683</v>
      </c>
      <c r="V35" s="9">
        <f t="shared" si="22"/>
        <v>9141</v>
      </c>
      <c r="W35" s="9">
        <f t="shared" si="23"/>
        <v>0</v>
      </c>
      <c r="X35" s="9">
        <f t="shared" si="24"/>
        <v>264257</v>
      </c>
      <c r="Y35" s="9">
        <f t="shared" si="25"/>
        <v>1040505</v>
      </c>
      <c r="Z35" s="22">
        <f>Y35/Y44</f>
        <v>0.1332513296</v>
      </c>
    </row>
    <row r="36" ht="11.25" customHeight="1">
      <c r="A36" s="116" t="s">
        <v>17</v>
      </c>
      <c r="B36" s="40">
        <v>0.0</v>
      </c>
      <c r="C36" s="40">
        <v>351245.0</v>
      </c>
      <c r="D36" s="40">
        <v>0.0</v>
      </c>
      <c r="E36" s="40">
        <v>0.0</v>
      </c>
      <c r="F36" s="40">
        <v>76790.0</v>
      </c>
      <c r="G36" s="40">
        <v>428035.0</v>
      </c>
      <c r="H36" s="117">
        <f>G36/G46</f>
        <v>0.3257168991</v>
      </c>
      <c r="I36" s="40"/>
      <c r="J36" s="40">
        <v>0.0</v>
      </c>
      <c r="K36" s="40">
        <v>177546.0</v>
      </c>
      <c r="L36" s="40">
        <v>0.0</v>
      </c>
      <c r="M36" s="40">
        <v>0.0</v>
      </c>
      <c r="N36" s="40">
        <v>0.0</v>
      </c>
      <c r="O36" s="40">
        <v>129583.0</v>
      </c>
      <c r="P36" s="40">
        <v>307129.0</v>
      </c>
      <c r="Q36" s="117">
        <f>P36/P46</f>
        <v>0.5204967555</v>
      </c>
      <c r="R36" s="4"/>
      <c r="S36" s="9">
        <f t="shared" ref="S36:V36" si="26">B36+J36</f>
        <v>0</v>
      </c>
      <c r="T36" s="9">
        <f t="shared" si="26"/>
        <v>528791</v>
      </c>
      <c r="U36" s="9">
        <f t="shared" si="26"/>
        <v>0</v>
      </c>
      <c r="V36" s="9">
        <f t="shared" si="26"/>
        <v>0</v>
      </c>
      <c r="W36" s="9">
        <f t="shared" si="23"/>
        <v>0</v>
      </c>
      <c r="X36" s="9">
        <f t="shared" si="24"/>
        <v>206373</v>
      </c>
      <c r="Y36" s="9">
        <f t="shared" si="25"/>
        <v>735164</v>
      </c>
      <c r="Z36" s="22">
        <f>Y36/Y44</f>
        <v>0.09414811125</v>
      </c>
    </row>
    <row r="37" ht="11.25" customHeight="1">
      <c r="A37" s="116" t="s">
        <v>18</v>
      </c>
      <c r="B37" s="40">
        <v>0.0</v>
      </c>
      <c r="C37" s="40">
        <v>416.0</v>
      </c>
      <c r="D37" s="40">
        <v>3388.0</v>
      </c>
      <c r="E37" s="40">
        <v>0.0</v>
      </c>
      <c r="F37" s="40">
        <v>445.0</v>
      </c>
      <c r="G37" s="40">
        <v>4249.0</v>
      </c>
      <c r="H37" s="117">
        <f>G37/G44</f>
        <v>0.0009206590784</v>
      </c>
      <c r="I37" s="40"/>
      <c r="J37" s="40">
        <v>0.0</v>
      </c>
      <c r="K37" s="40">
        <v>0.0</v>
      </c>
      <c r="L37" s="40">
        <v>0.0</v>
      </c>
      <c r="M37" s="40">
        <v>0.0</v>
      </c>
      <c r="N37" s="40">
        <v>0.0</v>
      </c>
      <c r="O37" s="40">
        <v>0.0</v>
      </c>
      <c r="P37" s="40">
        <v>0.0</v>
      </c>
      <c r="Q37" s="117">
        <f>P37/P44</f>
        <v>0</v>
      </c>
      <c r="R37" s="4"/>
      <c r="S37" s="9">
        <f t="shared" ref="S37:V37" si="27">B37+J37</f>
        <v>0</v>
      </c>
      <c r="T37" s="9">
        <f t="shared" si="27"/>
        <v>416</v>
      </c>
      <c r="U37" s="9">
        <f t="shared" si="27"/>
        <v>3388</v>
      </c>
      <c r="V37" s="9">
        <f t="shared" si="27"/>
        <v>0</v>
      </c>
      <c r="W37" s="9">
        <f t="shared" si="23"/>
        <v>0</v>
      </c>
      <c r="X37" s="9">
        <f t="shared" si="24"/>
        <v>445</v>
      </c>
      <c r="Y37" s="9">
        <f t="shared" si="25"/>
        <v>4249</v>
      </c>
      <c r="Z37" s="22">
        <f>Y37/Y44</f>
        <v>0.0005441443334</v>
      </c>
    </row>
    <row r="38" ht="11.25" customHeight="1">
      <c r="A38" s="116" t="s">
        <v>155</v>
      </c>
      <c r="B38" s="40">
        <v>0.0</v>
      </c>
      <c r="C38" s="40">
        <v>7104.0</v>
      </c>
      <c r="D38" s="40">
        <v>5713.0</v>
      </c>
      <c r="E38" s="40">
        <v>0.0</v>
      </c>
      <c r="F38" s="40">
        <v>2686.0</v>
      </c>
      <c r="G38" s="40">
        <v>15503.0</v>
      </c>
      <c r="H38" s="117">
        <f>G38/G44</f>
        <v>0.003359138078</v>
      </c>
      <c r="I38" s="40"/>
      <c r="J38" s="40">
        <v>0.0</v>
      </c>
      <c r="K38" s="40">
        <v>10153.0</v>
      </c>
      <c r="L38" s="40">
        <v>666.0</v>
      </c>
      <c r="M38" s="40">
        <v>0.0</v>
      </c>
      <c r="N38" s="40">
        <v>0.0</v>
      </c>
      <c r="O38" s="40">
        <v>63567.0</v>
      </c>
      <c r="P38" s="40">
        <v>74386.0</v>
      </c>
      <c r="Q38" s="117">
        <f>P38/P44</f>
        <v>0.02329353689</v>
      </c>
      <c r="R38" s="4"/>
      <c r="S38" s="9">
        <f t="shared" ref="S38:V38" si="28">B38+J38</f>
        <v>0</v>
      </c>
      <c r="T38" s="9">
        <f t="shared" si="28"/>
        <v>17257</v>
      </c>
      <c r="U38" s="9">
        <f t="shared" si="28"/>
        <v>6379</v>
      </c>
      <c r="V38" s="9">
        <f t="shared" si="28"/>
        <v>0</v>
      </c>
      <c r="W38" s="9">
        <f t="shared" si="23"/>
        <v>0</v>
      </c>
      <c r="X38" s="9">
        <f t="shared" si="24"/>
        <v>66253</v>
      </c>
      <c r="Y38" s="9">
        <f t="shared" si="25"/>
        <v>89889</v>
      </c>
      <c r="Z38" s="22">
        <f>Y38/Y44</f>
        <v>0.0115115533</v>
      </c>
    </row>
    <row r="39" ht="11.25" customHeight="1">
      <c r="A39" s="116" t="s">
        <v>19</v>
      </c>
      <c r="B39" s="40">
        <v>0.0</v>
      </c>
      <c r="C39" s="40">
        <v>8161.0</v>
      </c>
      <c r="D39" s="40">
        <v>0.0</v>
      </c>
      <c r="E39" s="40">
        <v>0.0</v>
      </c>
      <c r="F39" s="40">
        <v>2774.0</v>
      </c>
      <c r="G39" s="40">
        <v>10935.0</v>
      </c>
      <c r="H39" s="117">
        <f>G39/G44</f>
        <v>0.002369359148</v>
      </c>
      <c r="I39" s="40"/>
      <c r="J39" s="40">
        <v>0.0</v>
      </c>
      <c r="K39" s="40">
        <v>5167.0</v>
      </c>
      <c r="L39" s="40">
        <v>134.0</v>
      </c>
      <c r="M39" s="40">
        <v>0.0</v>
      </c>
      <c r="N39" s="40">
        <v>0.0</v>
      </c>
      <c r="O39" s="40">
        <v>3193.0</v>
      </c>
      <c r="P39" s="40">
        <v>8494.0</v>
      </c>
      <c r="Q39" s="117">
        <f>P39/P44</f>
        <v>0.002659845971</v>
      </c>
      <c r="R39" s="4"/>
      <c r="S39" s="9">
        <f t="shared" ref="S39:V39" si="29">B39+J39</f>
        <v>0</v>
      </c>
      <c r="T39" s="9">
        <f t="shared" si="29"/>
        <v>13328</v>
      </c>
      <c r="U39" s="9">
        <f t="shared" si="29"/>
        <v>134</v>
      </c>
      <c r="V39" s="9">
        <f t="shared" si="29"/>
        <v>0</v>
      </c>
      <c r="W39" s="9">
        <f t="shared" si="23"/>
        <v>0</v>
      </c>
      <c r="X39" s="9">
        <f t="shared" si="24"/>
        <v>5967</v>
      </c>
      <c r="Y39" s="9">
        <f t="shared" si="25"/>
        <v>19429</v>
      </c>
      <c r="Z39" s="22">
        <f>Y39/Y44</f>
        <v>0.002488157273</v>
      </c>
    </row>
    <row r="40" ht="11.25" customHeight="1">
      <c r="A40" s="116" t="s">
        <v>64</v>
      </c>
      <c r="B40" s="40">
        <v>0.0</v>
      </c>
      <c r="C40" s="40">
        <v>2462.0</v>
      </c>
      <c r="D40" s="40">
        <v>0.0</v>
      </c>
      <c r="E40" s="40">
        <v>0.0</v>
      </c>
      <c r="F40" s="40">
        <v>1202.0</v>
      </c>
      <c r="G40" s="40">
        <v>3664.0</v>
      </c>
      <c r="H40" s="117">
        <f>G40/G44</f>
        <v>0.0007939032391</v>
      </c>
      <c r="I40" s="40"/>
      <c r="J40" s="40">
        <v>0.0</v>
      </c>
      <c r="K40" s="40">
        <v>2371.0</v>
      </c>
      <c r="L40" s="40">
        <v>0.0</v>
      </c>
      <c r="M40" s="40">
        <v>0.0</v>
      </c>
      <c r="N40" s="40">
        <v>0.0</v>
      </c>
      <c r="O40" s="40">
        <v>3206.0</v>
      </c>
      <c r="P40" s="40">
        <v>5577.0</v>
      </c>
      <c r="Q40" s="117">
        <f>P40/P44</f>
        <v>0.001746404636</v>
      </c>
      <c r="R40" s="4"/>
      <c r="S40" s="9">
        <f t="shared" ref="S40:V40" si="30">B40+J40</f>
        <v>0</v>
      </c>
      <c r="T40" s="9">
        <f t="shared" si="30"/>
        <v>4833</v>
      </c>
      <c r="U40" s="9">
        <f t="shared" si="30"/>
        <v>0</v>
      </c>
      <c r="V40" s="9">
        <f t="shared" si="30"/>
        <v>0</v>
      </c>
      <c r="W40" s="9">
        <f t="shared" si="23"/>
        <v>0</v>
      </c>
      <c r="X40" s="9">
        <f t="shared" si="24"/>
        <v>4408</v>
      </c>
      <c r="Y40" s="9">
        <f t="shared" si="25"/>
        <v>9241</v>
      </c>
      <c r="Z40" s="22">
        <f>Y40/Y44</f>
        <v>0.001183440288</v>
      </c>
    </row>
    <row r="41" ht="11.25" customHeight="1">
      <c r="A41" s="116" t="s">
        <v>65</v>
      </c>
      <c r="B41" s="40">
        <v>0.0</v>
      </c>
      <c r="C41" s="40">
        <v>466.0</v>
      </c>
      <c r="D41" s="40">
        <v>0.0</v>
      </c>
      <c r="E41" s="40">
        <v>0.0</v>
      </c>
      <c r="F41" s="40">
        <v>760.0</v>
      </c>
      <c r="G41" s="40">
        <v>1226.0</v>
      </c>
      <c r="H41" s="117">
        <f>G41/G44</f>
        <v>0.0002656455707</v>
      </c>
      <c r="I41" s="40"/>
      <c r="J41" s="40">
        <v>0.0</v>
      </c>
      <c r="K41" s="40">
        <v>0.0</v>
      </c>
      <c r="L41" s="40">
        <v>0.0</v>
      </c>
      <c r="M41" s="40">
        <v>0.0</v>
      </c>
      <c r="N41" s="40">
        <v>0.0</v>
      </c>
      <c r="O41" s="40">
        <v>2642.0</v>
      </c>
      <c r="P41" s="40">
        <v>2642.0</v>
      </c>
      <c r="Q41" s="117">
        <f>P41/P44</f>
        <v>0.0008273267076</v>
      </c>
      <c r="R41" s="4"/>
      <c r="S41" s="9">
        <f t="shared" ref="S41:V41" si="31">B41+J41</f>
        <v>0</v>
      </c>
      <c r="T41" s="9">
        <f t="shared" si="31"/>
        <v>466</v>
      </c>
      <c r="U41" s="9">
        <f t="shared" si="31"/>
        <v>0</v>
      </c>
      <c r="V41" s="9">
        <f t="shared" si="31"/>
        <v>0</v>
      </c>
      <c r="W41" s="9">
        <f t="shared" si="23"/>
        <v>0</v>
      </c>
      <c r="X41" s="9">
        <f t="shared" si="24"/>
        <v>3402</v>
      </c>
      <c r="Y41" s="9">
        <f t="shared" si="25"/>
        <v>3868</v>
      </c>
      <c r="Z41" s="22">
        <f>Y41/Y44</f>
        <v>0.0004953519137</v>
      </c>
    </row>
    <row r="42" ht="11.25" customHeight="1">
      <c r="A42" s="116" t="s">
        <v>196</v>
      </c>
      <c r="B42" s="40">
        <v>0.0</v>
      </c>
      <c r="C42" s="40">
        <v>0.0</v>
      </c>
      <c r="D42" s="40">
        <v>0.0</v>
      </c>
      <c r="E42" s="40">
        <v>0.0</v>
      </c>
      <c r="F42" s="40">
        <v>1150.0</v>
      </c>
      <c r="G42" s="40">
        <v>1150.0</v>
      </c>
      <c r="H42" s="117">
        <f>G42/G44</f>
        <v>0.0002491781455</v>
      </c>
      <c r="I42" s="40"/>
      <c r="J42" s="40">
        <v>0.0</v>
      </c>
      <c r="K42" s="40">
        <v>0.0</v>
      </c>
      <c r="L42" s="40">
        <v>0.0</v>
      </c>
      <c r="M42" s="40">
        <v>0.0</v>
      </c>
      <c r="N42" s="40">
        <v>0.0</v>
      </c>
      <c r="O42" s="40">
        <v>706.0</v>
      </c>
      <c r="P42" s="40">
        <v>706.0</v>
      </c>
      <c r="Q42" s="117">
        <f>P42/P44</f>
        <v>0.0002210797334</v>
      </c>
      <c r="R42" s="4"/>
      <c r="S42" s="9">
        <f t="shared" ref="S42:V42" si="32">B42+J42</f>
        <v>0</v>
      </c>
      <c r="T42" s="9">
        <f t="shared" si="32"/>
        <v>0</v>
      </c>
      <c r="U42" s="9">
        <f t="shared" si="32"/>
        <v>0</v>
      </c>
      <c r="V42" s="9">
        <f t="shared" si="32"/>
        <v>0</v>
      </c>
      <c r="W42" s="9">
        <f t="shared" si="23"/>
        <v>0</v>
      </c>
      <c r="X42" s="9">
        <f t="shared" si="24"/>
        <v>1856</v>
      </c>
      <c r="Y42" s="9">
        <f t="shared" si="25"/>
        <v>1856</v>
      </c>
      <c r="Z42" s="22">
        <f>Y42/Y44</f>
        <v>0.0002376869576</v>
      </c>
    </row>
    <row r="43" ht="11.25" customHeight="1">
      <c r="A43" s="109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9"/>
      <c r="R43" s="4"/>
      <c r="S43" s="9"/>
      <c r="T43" s="9"/>
      <c r="U43" s="9"/>
      <c r="V43" s="9"/>
      <c r="W43" s="9"/>
      <c r="X43" s="9"/>
      <c r="Y43" s="9"/>
      <c r="Z43" s="9"/>
    </row>
    <row r="44" ht="11.25" customHeight="1">
      <c r="A44" s="120" t="s">
        <v>11</v>
      </c>
      <c r="B44" s="121">
        <v>2404696.0</v>
      </c>
      <c r="C44" s="121">
        <v>720938.0</v>
      </c>
      <c r="D44" s="121">
        <v>384454.0</v>
      </c>
      <c r="E44" s="121">
        <v>203568.0</v>
      </c>
      <c r="F44" s="121">
        <v>901516.0</v>
      </c>
      <c r="G44" s="121">
        <v>4615172.0</v>
      </c>
      <c r="H44" s="122">
        <f>G44/G44</f>
        <v>1</v>
      </c>
      <c r="I44" s="121"/>
      <c r="J44" s="121">
        <v>546243.0</v>
      </c>
      <c r="K44" s="121">
        <v>252852.0</v>
      </c>
      <c r="L44" s="121">
        <v>41431.0</v>
      </c>
      <c r="M44" s="121">
        <v>252776.0</v>
      </c>
      <c r="N44" s="121">
        <v>3789.0</v>
      </c>
      <c r="O44" s="121">
        <v>2096327.0</v>
      </c>
      <c r="P44" s="121">
        <v>3193418.0</v>
      </c>
      <c r="Q44" s="122">
        <f>P44/P44</f>
        <v>1</v>
      </c>
      <c r="R44" s="4"/>
      <c r="S44" s="27">
        <f t="shared" ref="S44:V44" si="33">B44+J44</f>
        <v>2950939</v>
      </c>
      <c r="T44" s="27">
        <f t="shared" si="33"/>
        <v>973790</v>
      </c>
      <c r="U44" s="27">
        <f t="shared" si="33"/>
        <v>425885</v>
      </c>
      <c r="V44" s="27">
        <f t="shared" si="33"/>
        <v>456344</v>
      </c>
      <c r="W44" s="27">
        <f>N44</f>
        <v>3789</v>
      </c>
      <c r="X44" s="27">
        <f>F44+O44</f>
        <v>2997843</v>
      </c>
      <c r="Y44" s="27">
        <f>SUM(S44:X44)</f>
        <v>7808590</v>
      </c>
      <c r="Z44" s="28">
        <f>Y44/Y44</f>
        <v>1</v>
      </c>
    </row>
    <row r="45" ht="11.25" customHeight="1">
      <c r="A45" s="40" t="s">
        <v>12</v>
      </c>
      <c r="B45" s="117">
        <f>B44/G44</f>
        <v>0.5210414693</v>
      </c>
      <c r="C45" s="117">
        <f>C44/G44</f>
        <v>0.1562104294</v>
      </c>
      <c r="D45" s="117">
        <f>D44/G44</f>
        <v>0.08330220412</v>
      </c>
      <c r="E45" s="117">
        <f>E44/G44</f>
        <v>0.04410843193</v>
      </c>
      <c r="F45" s="117">
        <f>F44/G44</f>
        <v>0.1953374652</v>
      </c>
      <c r="G45" s="117">
        <f>G44/G44</f>
        <v>1</v>
      </c>
      <c r="H45" s="40"/>
      <c r="I45" s="119"/>
      <c r="J45" s="117">
        <f>J44/P44</f>
        <v>0.1710527717</v>
      </c>
      <c r="K45" s="117">
        <f>K44/P44</f>
        <v>0.07917911154</v>
      </c>
      <c r="L45" s="117">
        <f>L44/P44</f>
        <v>0.01297387314</v>
      </c>
      <c r="M45" s="117">
        <f>M44/P44</f>
        <v>0.07915531258</v>
      </c>
      <c r="N45" s="117">
        <f>N44/P44</f>
        <v>0.001186502988</v>
      </c>
      <c r="O45" s="117">
        <f>O44/P44</f>
        <v>0.6564524281</v>
      </c>
      <c r="P45" s="117">
        <f>P44/P44</f>
        <v>1</v>
      </c>
      <c r="Q45" s="119"/>
      <c r="R45" s="4"/>
      <c r="S45" s="28">
        <f>S44/Y44</f>
        <v>0.3779093281</v>
      </c>
      <c r="T45" s="28">
        <f>T44/Y44</f>
        <v>0.1247075336</v>
      </c>
      <c r="U45" s="28">
        <f>U44/Y44</f>
        <v>0.05454057647</v>
      </c>
      <c r="V45" s="28">
        <f>V44/Y44</f>
        <v>0.05844128069</v>
      </c>
      <c r="W45" s="28">
        <f>W44/Y44</f>
        <v>0.0004852348503</v>
      </c>
      <c r="X45" s="28">
        <f>X44/Y44</f>
        <v>0.3839160463</v>
      </c>
      <c r="Y45" s="28">
        <f>Y44/Y44</f>
        <v>1</v>
      </c>
      <c r="Z45" s="28"/>
    </row>
    <row r="46" ht="11.25" customHeight="1">
      <c r="A46" s="40" t="s">
        <v>21</v>
      </c>
      <c r="B46" s="40">
        <f t="shared" ref="B46:G46" si="34">SUM(B35:B42)</f>
        <v>0</v>
      </c>
      <c r="C46" s="40">
        <f t="shared" si="34"/>
        <v>713462</v>
      </c>
      <c r="D46" s="40">
        <f t="shared" si="34"/>
        <v>376025</v>
      </c>
      <c r="E46" s="40">
        <f t="shared" si="34"/>
        <v>6551</v>
      </c>
      <c r="F46" s="40">
        <f t="shared" si="34"/>
        <v>218094</v>
      </c>
      <c r="G46" s="40">
        <f t="shared" si="34"/>
        <v>1314132</v>
      </c>
      <c r="H46" s="40"/>
      <c r="I46" s="119"/>
      <c r="J46" s="40">
        <f t="shared" ref="J46:P46" si="35">SUM(J35:J42)</f>
        <v>0</v>
      </c>
      <c r="K46" s="40">
        <f t="shared" si="35"/>
        <v>235053</v>
      </c>
      <c r="L46" s="40">
        <f t="shared" si="35"/>
        <v>17559</v>
      </c>
      <c r="M46" s="40">
        <f t="shared" si="35"/>
        <v>2590</v>
      </c>
      <c r="N46" s="40">
        <f t="shared" si="35"/>
        <v>0</v>
      </c>
      <c r="O46" s="40">
        <f t="shared" si="35"/>
        <v>334867</v>
      </c>
      <c r="P46" s="40">
        <f t="shared" si="35"/>
        <v>590069</v>
      </c>
      <c r="Q46" s="119"/>
      <c r="R46" s="4"/>
      <c r="S46" s="9">
        <f t="shared" ref="S46:Y46" si="36">SUM(S35:S42)</f>
        <v>0</v>
      </c>
      <c r="T46" s="9">
        <f t="shared" si="36"/>
        <v>948515</v>
      </c>
      <c r="U46" s="9">
        <f t="shared" si="36"/>
        <v>393584</v>
      </c>
      <c r="V46" s="9">
        <f t="shared" si="36"/>
        <v>9141</v>
      </c>
      <c r="W46" s="9">
        <f t="shared" si="36"/>
        <v>0</v>
      </c>
      <c r="X46" s="9">
        <f t="shared" si="36"/>
        <v>552961</v>
      </c>
      <c r="Y46" s="9">
        <f t="shared" si="36"/>
        <v>1904201</v>
      </c>
      <c r="Z46" s="9"/>
    </row>
    <row r="47" ht="11.25" customHeight="1">
      <c r="A47" s="40" t="s">
        <v>22</v>
      </c>
      <c r="B47" s="4"/>
      <c r="C47" s="117">
        <f t="shared" ref="C47:G47" si="37">C46/C44</f>
        <v>0.9896301762</v>
      </c>
      <c r="D47" s="117">
        <f t="shared" si="37"/>
        <v>0.9780754004</v>
      </c>
      <c r="E47" s="117">
        <f t="shared" si="37"/>
        <v>0.03218089287</v>
      </c>
      <c r="F47" s="117">
        <f t="shared" si="37"/>
        <v>0.2419191673</v>
      </c>
      <c r="G47" s="117">
        <f t="shared" si="37"/>
        <v>0.2847417171</v>
      </c>
      <c r="H47" s="40"/>
      <c r="I47" s="119"/>
      <c r="J47" s="117">
        <f t="shared" ref="J47:O47" si="38">B46/B44</f>
        <v>0</v>
      </c>
      <c r="K47" s="117">
        <f t="shared" si="38"/>
        <v>0.9896301762</v>
      </c>
      <c r="L47" s="117">
        <f t="shared" si="38"/>
        <v>0.9780754004</v>
      </c>
      <c r="M47" s="117">
        <f t="shared" si="38"/>
        <v>0.03218089287</v>
      </c>
      <c r="N47" s="117">
        <f t="shared" si="38"/>
        <v>0.2419191673</v>
      </c>
      <c r="O47" s="117">
        <f t="shared" si="38"/>
        <v>0.2847417171</v>
      </c>
      <c r="P47" s="117">
        <f>P46/P44</f>
        <v>0.1847766249</v>
      </c>
      <c r="Q47" s="119"/>
      <c r="R47" s="4"/>
      <c r="S47" s="22">
        <f t="shared" ref="S47:Y47" si="39">S46/S44</f>
        <v>0</v>
      </c>
      <c r="T47" s="22">
        <f t="shared" si="39"/>
        <v>0.9740447119</v>
      </c>
      <c r="U47" s="22">
        <f t="shared" si="39"/>
        <v>0.9241555819</v>
      </c>
      <c r="V47" s="22">
        <f t="shared" si="39"/>
        <v>0.02003094157</v>
      </c>
      <c r="W47" s="22">
        <f t="shared" si="39"/>
        <v>0</v>
      </c>
      <c r="X47" s="22">
        <f t="shared" si="39"/>
        <v>0.184452955</v>
      </c>
      <c r="Y47" s="22">
        <f t="shared" si="39"/>
        <v>0.2438597749</v>
      </c>
      <c r="Z47" s="22"/>
    </row>
    <row r="48" ht="11.25" customHeight="1">
      <c r="A48" s="125" t="s">
        <v>24</v>
      </c>
      <c r="B48" s="126">
        <f>B46/G46</f>
        <v>0</v>
      </c>
      <c r="C48" s="126">
        <f>C46/G46</f>
        <v>0.5429150192</v>
      </c>
      <c r="D48" s="126">
        <f>D46/G46</f>
        <v>0.2861394441</v>
      </c>
      <c r="E48" s="126">
        <f>E46/G46</f>
        <v>0.004985039555</v>
      </c>
      <c r="F48" s="126">
        <f>F46/G46</f>
        <v>0.1659604971</v>
      </c>
      <c r="G48" s="126">
        <f>G46/G46</f>
        <v>1</v>
      </c>
      <c r="H48" s="109"/>
      <c r="I48" s="119"/>
      <c r="J48" s="126">
        <f t="shared" ref="J48:K48" si="40">J46/O46</f>
        <v>0</v>
      </c>
      <c r="K48" s="126">
        <f t="shared" si="40"/>
        <v>0.3983483288</v>
      </c>
      <c r="L48" s="126">
        <f>L46/P46</f>
        <v>0.02975753683</v>
      </c>
      <c r="M48" s="126">
        <f>M46/P46</f>
        <v>0.004389317182</v>
      </c>
      <c r="N48" s="126">
        <f>N46/P46</f>
        <v>0</v>
      </c>
      <c r="O48" s="126">
        <f>O46/P46</f>
        <v>0.5675048172</v>
      </c>
      <c r="P48" s="126">
        <f>P46/P46</f>
        <v>1</v>
      </c>
      <c r="Q48" s="119"/>
      <c r="R48" s="4"/>
      <c r="S48" s="32">
        <f>S46/Y46</f>
        <v>0</v>
      </c>
      <c r="T48" s="32">
        <f>T46/Y46</f>
        <v>0.498117058</v>
      </c>
      <c r="U48" s="32">
        <f>U46/Y46</f>
        <v>0.2066924658</v>
      </c>
      <c r="V48" s="32">
        <f>V46/Y46</f>
        <v>0.004800438609</v>
      </c>
      <c r="W48" s="32">
        <f>W46/Y46</f>
        <v>0</v>
      </c>
      <c r="X48" s="32">
        <f>X46/Y46</f>
        <v>0.2903900376</v>
      </c>
      <c r="Y48" s="32">
        <f>Y46/Y46</f>
        <v>1</v>
      </c>
      <c r="Z48" s="32"/>
    </row>
    <row r="49" ht="11.25" customHeight="1">
      <c r="A49" s="40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29" t="s">
        <v>25</v>
      </c>
      <c r="P49" s="36"/>
      <c r="Q49" s="36"/>
      <c r="R49" s="4"/>
      <c r="S49" s="4"/>
      <c r="T49" s="4"/>
      <c r="U49" s="4"/>
      <c r="V49" s="4"/>
      <c r="W49" s="4"/>
      <c r="X49" s="4"/>
      <c r="Y49" s="4"/>
      <c r="Z49" s="4"/>
    </row>
    <row r="50" ht="11.25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  <c r="T50" s="3"/>
      <c r="U50" s="3"/>
      <c r="V50" s="3"/>
      <c r="W50" s="3"/>
      <c r="X50" s="3"/>
      <c r="Y50" s="3"/>
      <c r="Z50" s="4"/>
    </row>
    <row r="51" ht="11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9"/>
      <c r="S51" s="4"/>
      <c r="T51" s="3"/>
      <c r="U51" s="3"/>
      <c r="V51" s="3"/>
      <c r="W51" s="3"/>
      <c r="X51" s="3"/>
      <c r="Y51" s="3"/>
      <c r="Z51" s="4"/>
    </row>
    <row r="52" ht="11.25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  <c r="Z52" s="4"/>
    </row>
    <row r="53" ht="11.25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7"/>
      <c r="I53" s="42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42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  <c r="Z53" s="4"/>
    </row>
    <row r="54" ht="11.25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  <c r="Z54" s="4"/>
    </row>
    <row r="55" ht="11.25" customHeight="1">
      <c r="A55" s="19" t="s">
        <v>62</v>
      </c>
      <c r="B55" s="9">
        <f t="shared" ref="B55:G55" si="41">B44/B19</f>
        <v>308.610883</v>
      </c>
      <c r="C55" s="9">
        <f t="shared" si="41"/>
        <v>230.1110756</v>
      </c>
      <c r="D55" s="9">
        <f t="shared" si="41"/>
        <v>178.6496283</v>
      </c>
      <c r="E55" s="9">
        <f t="shared" si="41"/>
        <v>293.7489177</v>
      </c>
      <c r="F55" s="9">
        <f t="shared" si="41"/>
        <v>299.706117</v>
      </c>
      <c r="G55" s="9">
        <f t="shared" si="41"/>
        <v>275.0728335</v>
      </c>
      <c r="H55" s="9"/>
      <c r="I55" s="9"/>
      <c r="J55" s="9">
        <f t="shared" ref="J55:P55" si="42">J44/J19</f>
        <v>919.6010101</v>
      </c>
      <c r="K55" s="9">
        <f t="shared" si="42"/>
        <v>896.6382979</v>
      </c>
      <c r="L55" s="9">
        <f t="shared" si="42"/>
        <v>920.6888889</v>
      </c>
      <c r="M55" s="9">
        <f t="shared" si="42"/>
        <v>929.3235294</v>
      </c>
      <c r="N55" s="9">
        <f t="shared" si="42"/>
        <v>1263</v>
      </c>
      <c r="O55" s="9">
        <f t="shared" si="42"/>
        <v>950.7151927</v>
      </c>
      <c r="P55" s="9">
        <f t="shared" si="42"/>
        <v>938.9644222</v>
      </c>
      <c r="Q55" s="9"/>
      <c r="R55" s="9"/>
      <c r="S55" s="9">
        <f t="shared" ref="S55:Y55" si="43">S44/S19</f>
        <v>351.8887431</v>
      </c>
      <c r="T55" s="9">
        <f t="shared" si="43"/>
        <v>285.1508053</v>
      </c>
      <c r="U55" s="9">
        <f t="shared" si="43"/>
        <v>193.8484297</v>
      </c>
      <c r="V55" s="9">
        <f t="shared" si="43"/>
        <v>472.8953368</v>
      </c>
      <c r="W55" s="9">
        <f t="shared" si="43"/>
        <v>1263</v>
      </c>
      <c r="X55" s="9">
        <f t="shared" si="43"/>
        <v>575.0705927</v>
      </c>
      <c r="Y55" s="9">
        <f t="shared" si="43"/>
        <v>386.9661529</v>
      </c>
      <c r="Z55" s="4"/>
    </row>
    <row r="56" ht="11.25" customHeight="1">
      <c r="A56" s="19" t="s">
        <v>16</v>
      </c>
      <c r="B56" s="9"/>
      <c r="C56" s="9">
        <f t="shared" ref="C56:G56" si="44">C35/C10</f>
        <v>202.8382527</v>
      </c>
      <c r="D56" s="9">
        <f t="shared" si="44"/>
        <v>177.6011617</v>
      </c>
      <c r="E56" s="9">
        <f t="shared" si="44"/>
        <v>225.8965517</v>
      </c>
      <c r="F56" s="9">
        <f t="shared" si="44"/>
        <v>223.4577703</v>
      </c>
      <c r="G56" s="9">
        <f t="shared" si="44"/>
        <v>193.8758274</v>
      </c>
      <c r="H56" s="9"/>
      <c r="I56" s="9"/>
      <c r="J56" s="9"/>
      <c r="K56" s="9">
        <f t="shared" ref="K56:M56" si="45">K35/K10</f>
        <v>780.7058824</v>
      </c>
      <c r="L56" s="9">
        <f t="shared" si="45"/>
        <v>728.6521739</v>
      </c>
      <c r="M56" s="9">
        <f t="shared" si="45"/>
        <v>863.3333333</v>
      </c>
      <c r="N56" s="9"/>
      <c r="O56" s="9">
        <f t="shared" ref="O56:P56" si="46">O35/O10</f>
        <v>999.7727273</v>
      </c>
      <c r="P56" s="9">
        <f t="shared" si="46"/>
        <v>914.5215311</v>
      </c>
      <c r="Q56" s="9"/>
      <c r="R56" s="9"/>
      <c r="S56" s="9"/>
      <c r="T56" s="9">
        <f t="shared" ref="T56:V56" si="47">T35/T10</f>
        <v>219.7272206</v>
      </c>
      <c r="U56" s="9">
        <f t="shared" si="47"/>
        <v>183.6682623</v>
      </c>
      <c r="V56" s="9">
        <f t="shared" si="47"/>
        <v>285.65625</v>
      </c>
      <c r="W56" s="9"/>
      <c r="X56" s="9">
        <f t="shared" ref="X56:Y56" si="48">X35/X10</f>
        <v>364.9958564</v>
      </c>
      <c r="Y56" s="9">
        <f t="shared" si="48"/>
        <v>226.6895425</v>
      </c>
      <c r="Z56" s="4"/>
    </row>
    <row r="57" ht="11.25" customHeight="1">
      <c r="A57" s="19" t="s">
        <v>17</v>
      </c>
      <c r="B57" s="9"/>
      <c r="C57" s="9">
        <f t="shared" ref="C57:C62" si="52">C36/C11</f>
        <v>261.5376024</v>
      </c>
      <c r="D57" s="9"/>
      <c r="E57" s="132"/>
      <c r="F57" s="9">
        <f t="shared" ref="F57:G57" si="49">F36/F11</f>
        <v>250.9477124</v>
      </c>
      <c r="G57" s="9">
        <f t="shared" si="49"/>
        <v>259.5724682</v>
      </c>
      <c r="H57" s="9"/>
      <c r="I57" s="9"/>
      <c r="J57" s="9"/>
      <c r="K57" s="9">
        <f>K36/K11</f>
        <v>924.71875</v>
      </c>
      <c r="L57" s="9"/>
      <c r="M57" s="132"/>
      <c r="N57" s="9"/>
      <c r="O57" s="9">
        <f t="shared" ref="O57:P57" si="50">O36/O11</f>
        <v>1020.338583</v>
      </c>
      <c r="P57" s="9">
        <f t="shared" si="50"/>
        <v>962.7868339</v>
      </c>
      <c r="Q57" s="9"/>
      <c r="R57" s="9"/>
      <c r="S57" s="9"/>
      <c r="T57" s="9">
        <f t="shared" ref="T57:T62" si="54">T36/T11</f>
        <v>344.4892508</v>
      </c>
      <c r="U57" s="9"/>
      <c r="V57" s="132"/>
      <c r="W57" s="9"/>
      <c r="X57" s="9">
        <f t="shared" ref="X57:Y57" si="51">X36/X11</f>
        <v>476.6120092</v>
      </c>
      <c r="Y57" s="9">
        <f t="shared" si="51"/>
        <v>373.5589431</v>
      </c>
      <c r="Z57" s="4"/>
    </row>
    <row r="58" ht="11.25" customHeight="1">
      <c r="A58" s="19" t="s">
        <v>18</v>
      </c>
      <c r="B58" s="9"/>
      <c r="C58" s="9">
        <f t="shared" si="52"/>
        <v>208</v>
      </c>
      <c r="D58" s="9">
        <f t="shared" ref="D58:D59" si="56">D37/D12</f>
        <v>161.3333333</v>
      </c>
      <c r="E58" s="132"/>
      <c r="F58" s="9">
        <f t="shared" ref="F58:G58" si="53">F37/F12</f>
        <v>222.5</v>
      </c>
      <c r="G58" s="9">
        <f t="shared" si="53"/>
        <v>169.96</v>
      </c>
      <c r="H58" s="9"/>
      <c r="I58" s="9"/>
      <c r="J58" s="9"/>
      <c r="K58" s="9"/>
      <c r="L58" s="9"/>
      <c r="M58" s="132"/>
      <c r="N58" s="9"/>
      <c r="O58" s="9"/>
      <c r="P58" s="9"/>
      <c r="Q58" s="9"/>
      <c r="R58" s="9"/>
      <c r="S58" s="9"/>
      <c r="T58" s="9">
        <f t="shared" si="54"/>
        <v>208</v>
      </c>
      <c r="U58" s="9">
        <f t="shared" ref="U58:U59" si="60">U37/U12</f>
        <v>161.3333333</v>
      </c>
      <c r="V58" s="132"/>
      <c r="W58" s="9"/>
      <c r="X58" s="9">
        <f t="shared" ref="X58:Y58" si="55">X37/X12</f>
        <v>222.5</v>
      </c>
      <c r="Y58" s="9">
        <f t="shared" si="55"/>
        <v>169.96</v>
      </c>
      <c r="Z58" s="4"/>
    </row>
    <row r="59" ht="11.25" customHeight="1">
      <c r="A59" s="19" t="s">
        <v>155</v>
      </c>
      <c r="B59" s="9"/>
      <c r="C59" s="9">
        <f t="shared" si="52"/>
        <v>253.7142857</v>
      </c>
      <c r="D59" s="9">
        <f t="shared" si="56"/>
        <v>197</v>
      </c>
      <c r="E59" s="132"/>
      <c r="F59" s="9">
        <f t="shared" ref="F59:G59" si="57">F38/F13</f>
        <v>179.0666667</v>
      </c>
      <c r="G59" s="9">
        <f t="shared" si="57"/>
        <v>215.3194444</v>
      </c>
      <c r="H59" s="9"/>
      <c r="I59" s="9"/>
      <c r="J59" s="9"/>
      <c r="K59" s="9">
        <f t="shared" ref="K59:L59" si="58">K38/K13</f>
        <v>923</v>
      </c>
      <c r="L59" s="9">
        <f t="shared" si="58"/>
        <v>666</v>
      </c>
      <c r="M59" s="132"/>
      <c r="N59" s="9"/>
      <c r="O59" s="9">
        <f t="shared" ref="O59:P59" si="59">O38/O13</f>
        <v>977.9538462</v>
      </c>
      <c r="P59" s="9">
        <f t="shared" si="59"/>
        <v>966.0519481</v>
      </c>
      <c r="Q59" s="9"/>
      <c r="R59" s="9"/>
      <c r="S59" s="9"/>
      <c r="T59" s="9">
        <f t="shared" si="54"/>
        <v>442.4871795</v>
      </c>
      <c r="U59" s="9">
        <f t="shared" si="60"/>
        <v>212.6333333</v>
      </c>
      <c r="V59" s="132"/>
      <c r="W59" s="9"/>
      <c r="X59" s="9">
        <f t="shared" ref="X59:Y59" si="61">X38/X13</f>
        <v>828.1625</v>
      </c>
      <c r="Y59" s="9">
        <f t="shared" si="61"/>
        <v>603.2818792</v>
      </c>
      <c r="Z59" s="4"/>
    </row>
    <row r="60" ht="11.25" customHeight="1">
      <c r="A60" s="19" t="s">
        <v>19</v>
      </c>
      <c r="B60" s="9"/>
      <c r="C60" s="9">
        <f t="shared" si="52"/>
        <v>326.44</v>
      </c>
      <c r="D60" s="9"/>
      <c r="E60" s="132"/>
      <c r="F60" s="9">
        <f t="shared" ref="F60:G60" si="62">F39/F14</f>
        <v>277.4</v>
      </c>
      <c r="G60" s="9">
        <f t="shared" si="62"/>
        <v>312.4285714</v>
      </c>
      <c r="H60" s="9"/>
      <c r="I60" s="9"/>
      <c r="J60" s="9"/>
      <c r="K60" s="9">
        <f t="shared" ref="K60:K61" si="66">K39/K14</f>
        <v>861.1666667</v>
      </c>
      <c r="L60" s="9"/>
      <c r="M60" s="132"/>
      <c r="N60" s="9"/>
      <c r="O60" s="9">
        <f t="shared" ref="O60:P60" si="63">O39/O14</f>
        <v>638.6</v>
      </c>
      <c r="P60" s="9">
        <f t="shared" si="63"/>
        <v>707.8333333</v>
      </c>
      <c r="Q60" s="9"/>
      <c r="R60" s="9"/>
      <c r="S60" s="9"/>
      <c r="T60" s="9">
        <f t="shared" si="54"/>
        <v>429.9354839</v>
      </c>
      <c r="U60" s="9"/>
      <c r="V60" s="132"/>
      <c r="W60" s="9"/>
      <c r="X60" s="9">
        <f t="shared" ref="X60:Y60" si="64">X39/X14</f>
        <v>397.8</v>
      </c>
      <c r="Y60" s="9">
        <f t="shared" si="64"/>
        <v>413.3829787</v>
      </c>
      <c r="Z60" s="4"/>
    </row>
    <row r="61" ht="11.25" customHeight="1">
      <c r="A61" s="19" t="s">
        <v>64</v>
      </c>
      <c r="B61" s="9"/>
      <c r="C61" s="9">
        <f t="shared" si="52"/>
        <v>410.3333333</v>
      </c>
      <c r="D61" s="9"/>
      <c r="E61" s="132"/>
      <c r="F61" s="9">
        <f t="shared" ref="F61:G61" si="65">F40/F15</f>
        <v>300.5</v>
      </c>
      <c r="G61" s="9">
        <f t="shared" si="65"/>
        <v>366.4</v>
      </c>
      <c r="H61" s="9"/>
      <c r="I61" s="9"/>
      <c r="J61" s="9"/>
      <c r="K61" s="9">
        <f t="shared" si="66"/>
        <v>474.2</v>
      </c>
      <c r="L61" s="9"/>
      <c r="M61" s="132"/>
      <c r="N61" s="9"/>
      <c r="O61" s="9">
        <f t="shared" ref="O61:P61" si="67">O40/O15</f>
        <v>356.2222222</v>
      </c>
      <c r="P61" s="9">
        <f t="shared" si="67"/>
        <v>398.3571429</v>
      </c>
      <c r="Q61" s="9"/>
      <c r="R61" s="9"/>
      <c r="S61" s="9"/>
      <c r="T61" s="9">
        <f t="shared" si="54"/>
        <v>439.3636364</v>
      </c>
      <c r="U61" s="9"/>
      <c r="V61" s="132"/>
      <c r="W61" s="9"/>
      <c r="X61" s="9">
        <f t="shared" ref="X61:Y61" si="68">X40/X15</f>
        <v>339.0769231</v>
      </c>
      <c r="Y61" s="9">
        <f t="shared" si="68"/>
        <v>385.0416667</v>
      </c>
      <c r="Z61" s="4"/>
    </row>
    <row r="62" ht="11.25" customHeight="1">
      <c r="A62" s="19" t="s">
        <v>65</v>
      </c>
      <c r="B62" s="9"/>
      <c r="C62" s="9">
        <f t="shared" si="52"/>
        <v>466</v>
      </c>
      <c r="D62" s="9"/>
      <c r="E62" s="132"/>
      <c r="F62" s="9">
        <f t="shared" ref="F62:G62" si="69">F41/F16</f>
        <v>190</v>
      </c>
      <c r="G62" s="9">
        <f t="shared" si="69"/>
        <v>245.2</v>
      </c>
      <c r="H62" s="9"/>
      <c r="I62" s="9"/>
      <c r="J62" s="9"/>
      <c r="K62" s="9"/>
      <c r="L62" s="9"/>
      <c r="M62" s="132"/>
      <c r="N62" s="9"/>
      <c r="O62" s="9">
        <f t="shared" ref="O62:P62" si="70">O41/O16</f>
        <v>528.4</v>
      </c>
      <c r="P62" s="9">
        <f t="shared" si="70"/>
        <v>528.4</v>
      </c>
      <c r="Q62" s="9"/>
      <c r="R62" s="9"/>
      <c r="S62" s="9"/>
      <c r="T62" s="9">
        <f t="shared" si="54"/>
        <v>466</v>
      </c>
      <c r="U62" s="9"/>
      <c r="V62" s="132"/>
      <c r="W62" s="9"/>
      <c r="X62" s="9">
        <f t="shared" ref="X62:Y62" si="71">X41/X16</f>
        <v>378</v>
      </c>
      <c r="Y62" s="9">
        <f t="shared" si="71"/>
        <v>386.8</v>
      </c>
      <c r="Z62" s="4"/>
    </row>
    <row r="63" ht="11.25" customHeight="1">
      <c r="A63" s="19" t="s">
        <v>66</v>
      </c>
      <c r="B63" s="9"/>
      <c r="C63" s="9"/>
      <c r="D63" s="9"/>
      <c r="E63" s="132"/>
      <c r="F63" s="9">
        <f t="shared" ref="F63:G63" si="72">F42/F17</f>
        <v>383.3333333</v>
      </c>
      <c r="G63" s="9">
        <f t="shared" si="72"/>
        <v>383.3333333</v>
      </c>
      <c r="H63" s="9"/>
      <c r="I63" s="9"/>
      <c r="J63" s="9"/>
      <c r="K63" s="9"/>
      <c r="L63" s="9"/>
      <c r="M63" s="132"/>
      <c r="N63" s="9"/>
      <c r="O63" s="9">
        <f t="shared" ref="O63:P63" si="73">O42/O17</f>
        <v>706</v>
      </c>
      <c r="P63" s="9">
        <f t="shared" si="73"/>
        <v>706</v>
      </c>
      <c r="Q63" s="9"/>
      <c r="R63" s="9"/>
      <c r="S63" s="9"/>
      <c r="T63" s="9"/>
      <c r="U63" s="9"/>
      <c r="V63" s="132"/>
      <c r="W63" s="9"/>
      <c r="X63" s="9">
        <f t="shared" ref="X63:Y63" si="74">X42/X17</f>
        <v>464</v>
      </c>
      <c r="Y63" s="9">
        <f t="shared" si="74"/>
        <v>464</v>
      </c>
      <c r="Z63" s="4"/>
    </row>
    <row r="64" ht="11.25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4"/>
    </row>
    <row r="65" ht="11.25" customHeight="1">
      <c r="A65" s="26" t="s">
        <v>11</v>
      </c>
      <c r="B65" s="27">
        <f t="shared" ref="B65:G65" si="75">B44/B19</f>
        <v>308.610883</v>
      </c>
      <c r="C65" s="27">
        <f t="shared" si="75"/>
        <v>230.1110756</v>
      </c>
      <c r="D65" s="27">
        <f t="shared" si="75"/>
        <v>178.6496283</v>
      </c>
      <c r="E65" s="27">
        <f t="shared" si="75"/>
        <v>293.7489177</v>
      </c>
      <c r="F65" s="27">
        <f t="shared" si="75"/>
        <v>299.706117</v>
      </c>
      <c r="G65" s="27">
        <f t="shared" si="75"/>
        <v>275.0728335</v>
      </c>
      <c r="H65" s="27"/>
      <c r="I65" s="27"/>
      <c r="J65" s="27">
        <f t="shared" ref="J65:O65" si="76">J44/J19</f>
        <v>919.6010101</v>
      </c>
      <c r="K65" s="27">
        <f t="shared" si="76"/>
        <v>896.6382979</v>
      </c>
      <c r="L65" s="27">
        <f t="shared" si="76"/>
        <v>920.6888889</v>
      </c>
      <c r="M65" s="27">
        <f t="shared" si="76"/>
        <v>929.3235294</v>
      </c>
      <c r="N65" s="27">
        <f t="shared" si="76"/>
        <v>1263</v>
      </c>
      <c r="O65" s="27">
        <f t="shared" si="76"/>
        <v>950.7151927</v>
      </c>
      <c r="P65" s="27"/>
      <c r="Q65" s="27"/>
      <c r="R65" s="27"/>
      <c r="S65" s="27">
        <f t="shared" ref="S65:Y65" si="77">S44/S19</f>
        <v>351.8887431</v>
      </c>
      <c r="T65" s="27">
        <f t="shared" si="77"/>
        <v>285.1508053</v>
      </c>
      <c r="U65" s="27">
        <f t="shared" si="77"/>
        <v>193.8484297</v>
      </c>
      <c r="V65" s="27">
        <f t="shared" si="77"/>
        <v>472.8953368</v>
      </c>
      <c r="W65" s="27">
        <f t="shared" si="77"/>
        <v>1263</v>
      </c>
      <c r="X65" s="27">
        <f t="shared" si="77"/>
        <v>575.0705927</v>
      </c>
      <c r="Y65" s="27">
        <f t="shared" si="77"/>
        <v>386.9661529</v>
      </c>
      <c r="Z65" s="4"/>
    </row>
    <row r="66">
      <c r="A66" s="29" t="s">
        <v>21</v>
      </c>
      <c r="B66" s="27"/>
      <c r="C66" s="27">
        <f t="shared" ref="C66:G66" si="78">C46/C21</f>
        <v>230.2232978</v>
      </c>
      <c r="D66" s="27">
        <f t="shared" si="78"/>
        <v>177.7055766</v>
      </c>
      <c r="E66" s="27">
        <f t="shared" si="78"/>
        <v>225.8965517</v>
      </c>
      <c r="F66" s="27">
        <f t="shared" si="78"/>
        <v>233.0064103</v>
      </c>
      <c r="G66" s="27">
        <f t="shared" si="78"/>
        <v>212.6427184</v>
      </c>
      <c r="H66" s="27"/>
      <c r="I66" s="27"/>
      <c r="J66" s="27"/>
      <c r="K66" s="27">
        <f t="shared" ref="K66:M66" si="79">K46/K21</f>
        <v>886.9924528</v>
      </c>
      <c r="L66" s="27">
        <f t="shared" si="79"/>
        <v>702.36</v>
      </c>
      <c r="M66" s="27">
        <f t="shared" si="79"/>
        <v>863.3333333</v>
      </c>
      <c r="N66" s="27"/>
      <c r="O66" s="27">
        <f>O46/O21</f>
        <v>973.4505814</v>
      </c>
      <c r="P66" s="27"/>
      <c r="Q66" s="27"/>
      <c r="R66" s="27"/>
      <c r="S66" s="27"/>
      <c r="T66" s="27">
        <f t="shared" ref="T66:V66" si="80">T46/T21</f>
        <v>281.9604637</v>
      </c>
      <c r="U66" s="27">
        <f t="shared" si="80"/>
        <v>183.8318543</v>
      </c>
      <c r="V66" s="27">
        <f t="shared" si="80"/>
        <v>285.65625</v>
      </c>
      <c r="W66" s="27"/>
      <c r="X66" s="27">
        <f t="shared" ref="X66:Y66" si="81">X46/X21</f>
        <v>432.0007813</v>
      </c>
      <c r="Y66" s="27">
        <f t="shared" si="81"/>
        <v>279.3312307</v>
      </c>
      <c r="Z66" s="4"/>
    </row>
    <row r="67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  <c r="Z67" s="4"/>
    </row>
    <row r="68">
      <c r="A68" s="9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27"/>
      <c r="T68" s="27"/>
      <c r="U68" s="27"/>
      <c r="V68" s="27"/>
      <c r="W68" s="27"/>
      <c r="X68" s="27"/>
      <c r="Y68" s="27"/>
      <c r="Z68" s="4"/>
    </row>
    <row r="69" ht="12.0" customHeight="1">
      <c r="A69" s="9" t="s">
        <v>184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3"/>
      <c r="N69" s="3"/>
      <c r="O69" s="3"/>
      <c r="P69" s="3"/>
      <c r="Q69" s="3"/>
      <c r="R69" s="9"/>
      <c r="S69" s="30"/>
      <c r="T69" s="30"/>
      <c r="U69" s="30"/>
      <c r="V69" s="30"/>
      <c r="W69" s="30"/>
      <c r="X69" s="30"/>
      <c r="Y69" s="30"/>
      <c r="Z69" s="30"/>
    </row>
    <row r="70" ht="12.0" customHeight="1">
      <c r="A70" s="9" t="s">
        <v>185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3"/>
      <c r="N70" s="3"/>
      <c r="O70" s="3"/>
      <c r="P70" s="3"/>
      <c r="Q70" s="3"/>
      <c r="R70" s="9"/>
      <c r="S70" s="4"/>
      <c r="T70" s="3"/>
      <c r="U70" s="3"/>
      <c r="V70" s="3"/>
      <c r="W70" s="3"/>
      <c r="X70" s="3"/>
      <c r="Y70" s="3"/>
      <c r="Z70" s="3"/>
    </row>
    <row r="71" ht="12.0" customHeight="1">
      <c r="A71" s="9" t="s">
        <v>186</v>
      </c>
      <c r="B71" s="33"/>
      <c r="C71" s="33"/>
      <c r="D71" s="33"/>
      <c r="E71" s="3"/>
      <c r="F71" s="3"/>
      <c r="G71" s="9"/>
      <c r="H71" s="9"/>
      <c r="I71" s="9"/>
      <c r="J71" s="9"/>
      <c r="K71" s="9"/>
      <c r="L71" s="9"/>
      <c r="M71" s="3"/>
      <c r="N71" s="3"/>
      <c r="O71" s="3"/>
      <c r="P71" s="3"/>
      <c r="Q71" s="3"/>
      <c r="R71" s="9"/>
      <c r="S71" s="4"/>
      <c r="T71" s="3"/>
      <c r="U71" s="3"/>
      <c r="V71" s="3"/>
      <c r="W71" s="3"/>
      <c r="X71" s="3"/>
      <c r="Y71" s="3"/>
      <c r="Z71" s="3"/>
    </row>
    <row r="72" ht="12.0" customHeight="1">
      <c r="A72" s="9" t="s">
        <v>175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3"/>
      <c r="N72" s="3"/>
      <c r="O72" s="3"/>
      <c r="P72" s="3"/>
      <c r="Q72" s="3"/>
      <c r="R72" s="9"/>
      <c r="S72" s="4"/>
      <c r="T72" s="3"/>
      <c r="U72" s="3"/>
      <c r="V72" s="3"/>
      <c r="W72" s="3"/>
      <c r="X72" s="3"/>
      <c r="Y72" s="3"/>
      <c r="Z72" s="3"/>
    </row>
    <row r="73" ht="12.0" customHeight="1">
      <c r="A73" s="9" t="s">
        <v>176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3"/>
      <c r="N73" s="3"/>
      <c r="O73" s="3"/>
      <c r="P73" s="3"/>
      <c r="Q73" s="3"/>
      <c r="R73" s="9"/>
      <c r="S73" s="4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87" t="s">
        <v>150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52" t="s">
        <v>33</v>
      </c>
      <c r="B76" s="133" t="s">
        <v>197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88" t="s">
        <v>152</v>
      </c>
      <c r="B77" s="53" t="s">
        <v>180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5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54" t="s">
        <v>39</v>
      </c>
      <c r="H79" s="55">
        <f>G21-'2015'!G21</f>
        <v>-25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7"/>
      <c r="E80" s="3"/>
      <c r="F80" s="3"/>
      <c r="G80" s="54" t="s">
        <v>40</v>
      </c>
      <c r="H80" s="55">
        <f>G9-'2015'!G9</f>
        <v>37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56" t="s">
        <v>41</v>
      </c>
      <c r="H81" s="57">
        <f>H79-H80</f>
        <v>-62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54" t="s">
        <v>42</v>
      </c>
      <c r="H82" s="55">
        <f>P21-'2015'!P21</f>
        <v>-2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54" t="s">
        <v>43</v>
      </c>
      <c r="H83" s="58">
        <f>P9-'2014'!P9</f>
        <v>68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56" t="s">
        <v>44</v>
      </c>
      <c r="H84" s="59">
        <f>H82-H83</f>
        <v>-70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54" t="s">
        <v>45</v>
      </c>
      <c r="H85" s="55">
        <f>G46-'2015'!G46</f>
        <v>14621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54" t="s">
        <v>46</v>
      </c>
      <c r="H86" s="55">
        <f>G34-'2015'!G34</f>
        <v>90243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56" t="s">
        <v>47</v>
      </c>
      <c r="H87" s="57">
        <f>H85-H86</f>
        <v>-75622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54" t="s">
        <v>48</v>
      </c>
      <c r="H88" s="55">
        <f>P46-'2015'!P46</f>
        <v>-151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54" t="s">
        <v>49</v>
      </c>
      <c r="H89" s="55">
        <f>P34-'2015'!P34</f>
        <v>8841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56" t="s">
        <v>50</v>
      </c>
      <c r="H90" s="57">
        <f>H88-H89</f>
        <v>-8992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1">
    <mergeCell ref="O49:Q49"/>
    <mergeCell ref="B52:G52"/>
    <mergeCell ref="J52:P52"/>
    <mergeCell ref="S52:Y52"/>
    <mergeCell ref="B6:G6"/>
    <mergeCell ref="J6:P6"/>
    <mergeCell ref="S6:Y6"/>
    <mergeCell ref="O24:Q24"/>
    <mergeCell ref="B31:G31"/>
    <mergeCell ref="J31:P31"/>
    <mergeCell ref="S31:Y31"/>
  </mergeCells>
  <hyperlinks>
    <hyperlink r:id="rId1" ref="B76"/>
    <hyperlink r:id="rId2" ref="B77"/>
  </hyperlinks>
  <printOptions/>
  <pageMargins bottom="0.75" footer="0.0" header="0.0" left="0.7" right="0.7" top="0.75"/>
  <pageSetup paperSize="9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9.14"/>
    <col customWidth="1" min="3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35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36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3</v>
      </c>
      <c r="C6" s="11"/>
      <c r="D6" s="11"/>
      <c r="E6" s="11"/>
      <c r="F6" s="11"/>
      <c r="G6" s="11"/>
      <c r="H6" s="12"/>
      <c r="I6" s="9"/>
      <c r="J6" s="10" t="s">
        <v>4</v>
      </c>
      <c r="K6" s="11"/>
      <c r="L6" s="11"/>
      <c r="M6" s="11"/>
      <c r="N6" s="11"/>
      <c r="O6" s="11"/>
      <c r="P6" s="11"/>
      <c r="Q6" s="13"/>
      <c r="R6" s="9"/>
      <c r="S6" s="10" t="s">
        <v>5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6</v>
      </c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9</v>
      </c>
      <c r="N7" s="16" t="s">
        <v>14</v>
      </c>
      <c r="O7" s="16" t="s">
        <v>10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9</v>
      </c>
      <c r="W7" s="16" t="s">
        <v>14</v>
      </c>
      <c r="X7" s="16" t="s">
        <v>10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15</v>
      </c>
      <c r="B9" s="20">
        <v>11433.0</v>
      </c>
      <c r="C9" s="21">
        <v>4.0</v>
      </c>
      <c r="D9" s="21">
        <v>6.0</v>
      </c>
      <c r="E9" s="21">
        <v>0.0</v>
      </c>
      <c r="F9" s="21">
        <v>322.0</v>
      </c>
      <c r="G9" s="9">
        <f t="shared" ref="G9:G12" si="1">SUM(B9:F9)</f>
        <v>11765</v>
      </c>
      <c r="H9" s="22">
        <f>G9/G19</f>
        <v>0.6452232094</v>
      </c>
      <c r="J9" s="20">
        <v>2373.0</v>
      </c>
      <c r="K9" s="21">
        <v>1.0</v>
      </c>
      <c r="L9" s="21">
        <v>1.0</v>
      </c>
      <c r="M9" s="21">
        <v>0.0</v>
      </c>
      <c r="N9" s="9">
        <v>15.0</v>
      </c>
      <c r="O9" s="21">
        <v>448.0</v>
      </c>
      <c r="P9" s="9">
        <f t="shared" ref="P9:P10" si="2">SUM(J9:O9)</f>
        <v>2838</v>
      </c>
      <c r="Q9" s="22">
        <f>P9/P19</f>
        <v>0.7938461538</v>
      </c>
      <c r="R9" s="9"/>
      <c r="S9" s="9">
        <f t="shared" ref="S9:S12" si="3">B9+J9</f>
        <v>13806</v>
      </c>
      <c r="T9" s="9">
        <f t="shared" ref="T9:T12" si="4">D9+L9</f>
        <v>7</v>
      </c>
      <c r="U9" s="9">
        <f t="shared" ref="U9:U12" si="5">C9+K9</f>
        <v>5</v>
      </c>
      <c r="V9" s="9">
        <f t="shared" ref="V9:V12" si="6">E9+M9</f>
        <v>0</v>
      </c>
      <c r="W9" s="9">
        <f t="shared" ref="W9:W12" si="7">N9</f>
        <v>15</v>
      </c>
      <c r="X9" s="9">
        <f t="shared" ref="X9:X11" si="8">F9+O9</f>
        <v>770</v>
      </c>
      <c r="Y9" s="9">
        <f t="shared" ref="Y9:Y12" si="9">SUM(S9:X9)</f>
        <v>14603</v>
      </c>
      <c r="Z9" s="22">
        <f>Y9/Y19</f>
        <v>0.6695859508</v>
      </c>
    </row>
    <row r="10" ht="12.0" customHeight="1">
      <c r="A10" s="19" t="s">
        <v>16</v>
      </c>
      <c r="B10" s="21">
        <v>1.0</v>
      </c>
      <c r="C10" s="20">
        <v>1834.0</v>
      </c>
      <c r="D10" s="20">
        <v>2594.0</v>
      </c>
      <c r="E10" s="21">
        <v>0.0</v>
      </c>
      <c r="F10" s="21">
        <v>121.0</v>
      </c>
      <c r="G10" s="9">
        <f t="shared" si="1"/>
        <v>4550</v>
      </c>
      <c r="H10" s="22">
        <f>G10/G19</f>
        <v>0.2495338379</v>
      </c>
      <c r="J10" s="21">
        <v>0.0</v>
      </c>
      <c r="K10" s="21">
        <v>83.0</v>
      </c>
      <c r="L10" s="21">
        <v>66.0</v>
      </c>
      <c r="M10" s="21">
        <v>8.0</v>
      </c>
      <c r="N10" s="9">
        <v>0.0</v>
      </c>
      <c r="O10" s="21">
        <v>41.0</v>
      </c>
      <c r="P10" s="9">
        <f t="shared" si="2"/>
        <v>198</v>
      </c>
      <c r="Q10" s="22">
        <f>P10/P19</f>
        <v>0.05538461538</v>
      </c>
      <c r="R10" s="9"/>
      <c r="S10" s="9">
        <f t="shared" si="3"/>
        <v>1</v>
      </c>
      <c r="T10" s="9">
        <f t="shared" si="4"/>
        <v>2660</v>
      </c>
      <c r="U10" s="9">
        <f t="shared" si="5"/>
        <v>1917</v>
      </c>
      <c r="V10" s="9">
        <f t="shared" si="6"/>
        <v>8</v>
      </c>
      <c r="W10" s="9">
        <f t="shared" si="7"/>
        <v>0</v>
      </c>
      <c r="X10" s="9">
        <f t="shared" si="8"/>
        <v>162</v>
      </c>
      <c r="Y10" s="9">
        <f t="shared" si="9"/>
        <v>4748</v>
      </c>
      <c r="Z10" s="22">
        <f>Y10/Y19</f>
        <v>0.2177082856</v>
      </c>
    </row>
    <row r="11" ht="12.0" customHeight="1">
      <c r="A11" s="19" t="s">
        <v>17</v>
      </c>
      <c r="B11" s="21">
        <v>1.0</v>
      </c>
      <c r="C11" s="20">
        <v>1700.0</v>
      </c>
      <c r="D11" s="21">
        <v>1.0</v>
      </c>
      <c r="E11" s="21">
        <v>0.0</v>
      </c>
      <c r="F11" s="21">
        <v>58.0</v>
      </c>
      <c r="G11" s="9">
        <f t="shared" si="1"/>
        <v>1760</v>
      </c>
      <c r="H11" s="22">
        <f>G11/G19</f>
        <v>0.09652297905</v>
      </c>
      <c r="J11" s="21">
        <v>0.0</v>
      </c>
      <c r="K11" s="21">
        <v>239.0</v>
      </c>
      <c r="L11" s="21">
        <v>0.0</v>
      </c>
      <c r="M11" s="21">
        <v>29.0</v>
      </c>
      <c r="N11" s="9">
        <v>0.0</v>
      </c>
      <c r="O11" s="21">
        <v>95.0</v>
      </c>
      <c r="P11" s="21">
        <v>363.0</v>
      </c>
      <c r="Q11" s="22">
        <f>P11/P19</f>
        <v>0.1015384615</v>
      </c>
      <c r="R11" s="9"/>
      <c r="S11" s="9">
        <f t="shared" si="3"/>
        <v>1</v>
      </c>
      <c r="T11" s="9">
        <f t="shared" si="4"/>
        <v>1</v>
      </c>
      <c r="U11" s="9">
        <f t="shared" si="5"/>
        <v>1939</v>
      </c>
      <c r="V11" s="9">
        <f t="shared" si="6"/>
        <v>29</v>
      </c>
      <c r="W11" s="9">
        <f t="shared" si="7"/>
        <v>0</v>
      </c>
      <c r="X11" s="9">
        <f t="shared" si="8"/>
        <v>153</v>
      </c>
      <c r="Y11" s="9">
        <f t="shared" si="9"/>
        <v>2123</v>
      </c>
      <c r="Z11" s="22">
        <f>Y11/Y19</f>
        <v>0.09734513274</v>
      </c>
    </row>
    <row r="12" ht="12.0" customHeight="1">
      <c r="A12" s="19" t="s">
        <v>18</v>
      </c>
      <c r="B12" s="21">
        <v>0.0</v>
      </c>
      <c r="C12" s="21">
        <v>2.0</v>
      </c>
      <c r="D12" s="21">
        <v>25.0</v>
      </c>
      <c r="E12" s="21">
        <v>0.0</v>
      </c>
      <c r="F12" s="21">
        <v>0.0</v>
      </c>
      <c r="G12" s="9">
        <f t="shared" si="1"/>
        <v>27</v>
      </c>
      <c r="H12" s="22">
        <f>G12/G19</f>
        <v>0.001480750247</v>
      </c>
      <c r="J12" s="21">
        <v>0.0</v>
      </c>
      <c r="K12" s="21">
        <v>0.0</v>
      </c>
      <c r="L12" s="21">
        <v>0.0</v>
      </c>
      <c r="M12" s="21">
        <v>0.0</v>
      </c>
      <c r="N12" s="9">
        <v>0.0</v>
      </c>
      <c r="O12" s="21">
        <v>0.0</v>
      </c>
      <c r="P12" s="9"/>
      <c r="Q12" s="22">
        <f>P12/P19</f>
        <v>0</v>
      </c>
      <c r="R12" s="9"/>
      <c r="S12" s="9">
        <f t="shared" si="3"/>
        <v>0</v>
      </c>
      <c r="T12" s="9">
        <f t="shared" si="4"/>
        <v>25</v>
      </c>
      <c r="U12" s="9">
        <f t="shared" si="5"/>
        <v>2</v>
      </c>
      <c r="V12" s="9">
        <f t="shared" si="6"/>
        <v>0</v>
      </c>
      <c r="W12" s="9">
        <f t="shared" si="7"/>
        <v>0</v>
      </c>
      <c r="X12" s="9"/>
      <c r="Y12" s="9">
        <f t="shared" si="9"/>
        <v>27</v>
      </c>
      <c r="Z12" s="22">
        <f>Y12/Y19</f>
        <v>0.001238021001</v>
      </c>
    </row>
    <row r="13" ht="12.0" customHeight="1">
      <c r="A13" s="19"/>
      <c r="B13" s="23"/>
      <c r="C13" s="23"/>
      <c r="D13" s="23"/>
      <c r="E13" s="23"/>
      <c r="F13" s="18"/>
      <c r="G13" s="9"/>
      <c r="H13" s="22"/>
      <c r="J13" s="23"/>
      <c r="K13" s="23"/>
      <c r="L13" s="23"/>
      <c r="M13" s="23"/>
      <c r="N13" s="9"/>
      <c r="O13" s="24"/>
      <c r="P13" s="9"/>
      <c r="Q13" s="22"/>
      <c r="R13" s="9"/>
      <c r="S13" s="9"/>
      <c r="T13" s="9"/>
      <c r="U13" s="9"/>
      <c r="V13" s="9"/>
      <c r="W13" s="9"/>
      <c r="X13" s="9"/>
      <c r="Y13" s="9"/>
      <c r="Z13" s="22"/>
    </row>
    <row r="14" ht="12.0" customHeight="1">
      <c r="A14" s="19" t="s">
        <v>19</v>
      </c>
      <c r="B14" s="21">
        <v>0.0</v>
      </c>
      <c r="C14" s="21">
        <v>18.0</v>
      </c>
      <c r="D14" s="21">
        <v>0.0</v>
      </c>
      <c r="E14" s="21">
        <v>0.0</v>
      </c>
      <c r="F14" s="21">
        <v>4.0</v>
      </c>
      <c r="G14" s="9">
        <f>SUM(B14:F14)</f>
        <v>22</v>
      </c>
      <c r="H14" s="22">
        <f>G14/G19</f>
        <v>0.001206537238</v>
      </c>
      <c r="J14" s="21">
        <v>0.0</v>
      </c>
      <c r="K14" s="21">
        <v>1.0</v>
      </c>
      <c r="L14" s="21">
        <v>0.0</v>
      </c>
      <c r="M14" s="21">
        <v>1.0</v>
      </c>
      <c r="N14" s="9">
        <v>0.0</v>
      </c>
      <c r="O14" s="21">
        <v>2.0</v>
      </c>
      <c r="P14" s="9">
        <f>SUM(J14:O14)</f>
        <v>4</v>
      </c>
      <c r="Q14" s="22">
        <f>P14/P19</f>
        <v>0.001118881119</v>
      </c>
      <c r="R14" s="9"/>
      <c r="S14" s="9">
        <f>B14+J14</f>
        <v>0</v>
      </c>
      <c r="T14" s="9">
        <f>D14+L14</f>
        <v>0</v>
      </c>
      <c r="U14" s="9">
        <f>C14+K14</f>
        <v>19</v>
      </c>
      <c r="V14" s="9">
        <f>E14+M14</f>
        <v>1</v>
      </c>
      <c r="W14" s="9">
        <f>N14</f>
        <v>0</v>
      </c>
      <c r="X14" s="9">
        <f>F14+O14</f>
        <v>6</v>
      </c>
      <c r="Y14" s="9">
        <f>SUM(S14:X14)</f>
        <v>26</v>
      </c>
      <c r="Z14" s="22">
        <f>Y14/Y19</f>
        <v>0.001192168371</v>
      </c>
    </row>
    <row r="15" ht="12.0" customHeight="1">
      <c r="A15" s="19"/>
      <c r="B15" s="23"/>
      <c r="C15" s="23"/>
      <c r="D15" s="23"/>
      <c r="E15" s="23"/>
      <c r="F15" s="18"/>
      <c r="G15" s="9"/>
      <c r="H15" s="22"/>
      <c r="J15" s="23"/>
      <c r="K15" s="23"/>
      <c r="L15" s="23"/>
      <c r="M15" s="23"/>
      <c r="N15" s="9"/>
      <c r="O15" s="24"/>
      <c r="P15" s="9"/>
      <c r="Q15" s="22"/>
      <c r="R15" s="9"/>
      <c r="S15" s="9"/>
      <c r="T15" s="9"/>
      <c r="U15" s="9"/>
      <c r="V15" s="9"/>
      <c r="W15" s="9"/>
      <c r="X15" s="9"/>
      <c r="Y15" s="9"/>
      <c r="Z15" s="22"/>
    </row>
    <row r="16" ht="12.0" customHeight="1">
      <c r="A16" s="19"/>
      <c r="B16" s="23"/>
      <c r="C16" s="23"/>
      <c r="D16" s="23"/>
      <c r="E16" s="23"/>
      <c r="F16" s="18"/>
      <c r="G16" s="9"/>
      <c r="H16" s="22"/>
      <c r="J16" s="23"/>
      <c r="K16" s="23"/>
      <c r="L16" s="23"/>
      <c r="M16" s="23"/>
      <c r="N16" s="9"/>
      <c r="O16" s="24"/>
      <c r="P16" s="9"/>
      <c r="Q16" s="22"/>
      <c r="R16" s="9"/>
      <c r="S16" s="9"/>
      <c r="T16" s="9"/>
      <c r="U16" s="9"/>
      <c r="V16" s="9"/>
      <c r="W16" s="9"/>
      <c r="X16" s="9"/>
      <c r="Y16" s="9"/>
      <c r="Z16" s="22"/>
    </row>
    <row r="17" ht="12.0" customHeight="1">
      <c r="A17" s="19" t="s">
        <v>20</v>
      </c>
      <c r="B17" s="21">
        <v>34.0</v>
      </c>
      <c r="C17" s="21">
        <v>27.0</v>
      </c>
      <c r="D17" s="21">
        <v>43.0</v>
      </c>
      <c r="E17" s="21">
        <v>0.0</v>
      </c>
      <c r="F17" s="21">
        <v>6.0</v>
      </c>
      <c r="G17" s="9">
        <f>SUM(B17:F17)</f>
        <v>110</v>
      </c>
      <c r="H17" s="22">
        <f>G17/G19</f>
        <v>0.006032686191</v>
      </c>
      <c r="J17" s="21">
        <v>1.0</v>
      </c>
      <c r="K17" s="21">
        <v>25.0</v>
      </c>
      <c r="L17" s="21">
        <v>64.0</v>
      </c>
      <c r="M17" s="21">
        <v>0.0</v>
      </c>
      <c r="N17" s="9">
        <v>0.0</v>
      </c>
      <c r="O17" s="21">
        <v>82.0</v>
      </c>
      <c r="P17" s="9">
        <f>SUM(J17:O17)</f>
        <v>172</v>
      </c>
      <c r="Q17" s="22">
        <f>P17/P19</f>
        <v>0.04811188811</v>
      </c>
      <c r="R17" s="9"/>
      <c r="S17" s="9">
        <f>B17+J17</f>
        <v>35</v>
      </c>
      <c r="T17" s="9">
        <f>D17+L17</f>
        <v>107</v>
      </c>
      <c r="U17" s="9">
        <f>C17+K17</f>
        <v>52</v>
      </c>
      <c r="V17" s="9">
        <f>E17+M17</f>
        <v>0</v>
      </c>
      <c r="W17" s="9">
        <f>N17</f>
        <v>0</v>
      </c>
      <c r="X17" s="9">
        <f>F17+O17</f>
        <v>88</v>
      </c>
      <c r="Y17" s="9">
        <f>SUM(S17:X17)</f>
        <v>282</v>
      </c>
      <c r="Z17" s="22">
        <f>Y17/Y19</f>
        <v>0.01293044156</v>
      </c>
    </row>
    <row r="18" ht="12.0" customHeight="1">
      <c r="A18" s="19"/>
      <c r="B18" s="25"/>
      <c r="C18" s="25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F19" si="10">SUM(B9:B17)</f>
        <v>11469</v>
      </c>
      <c r="C19" s="27">
        <f t="shared" si="10"/>
        <v>3585</v>
      </c>
      <c r="D19" s="27">
        <f t="shared" si="10"/>
        <v>2669</v>
      </c>
      <c r="E19" s="27">
        <f t="shared" si="10"/>
        <v>0</v>
      </c>
      <c r="F19" s="27">
        <f t="shared" si="10"/>
        <v>511</v>
      </c>
      <c r="G19" s="27">
        <f>SUM(B19:F19)</f>
        <v>18234</v>
      </c>
      <c r="H19" s="28">
        <f>G19/G19</f>
        <v>1</v>
      </c>
      <c r="I19" s="27"/>
      <c r="J19" s="27">
        <f t="shared" ref="J19:O19" si="11">SUM(J9:J17)</f>
        <v>2374</v>
      </c>
      <c r="K19" s="27">
        <f t="shared" si="11"/>
        <v>349</v>
      </c>
      <c r="L19" s="27">
        <f t="shared" si="11"/>
        <v>131</v>
      </c>
      <c r="M19" s="27">
        <f t="shared" si="11"/>
        <v>38</v>
      </c>
      <c r="N19" s="27">
        <f t="shared" si="11"/>
        <v>15</v>
      </c>
      <c r="O19" s="27">
        <f t="shared" si="11"/>
        <v>668</v>
      </c>
      <c r="P19" s="27">
        <f>SUM(J19:O19)</f>
        <v>3575</v>
      </c>
      <c r="Q19" s="28">
        <f>P19/P19</f>
        <v>1</v>
      </c>
      <c r="R19" s="27"/>
      <c r="S19" s="27">
        <f t="shared" ref="S19:V19" si="12">B19+J19</f>
        <v>13843</v>
      </c>
      <c r="T19" s="27">
        <f t="shared" si="12"/>
        <v>3934</v>
      </c>
      <c r="U19" s="27">
        <f t="shared" si="12"/>
        <v>2800</v>
      </c>
      <c r="V19" s="27">
        <f t="shared" si="12"/>
        <v>38</v>
      </c>
      <c r="W19" s="27">
        <f>N19</f>
        <v>15</v>
      </c>
      <c r="X19" s="27">
        <f>F19+O19</f>
        <v>1179</v>
      </c>
      <c r="Y19" s="27">
        <f>SUM(S19:X19)</f>
        <v>21809</v>
      </c>
      <c r="Z19" s="28">
        <f>Y19/Y19</f>
        <v>1</v>
      </c>
    </row>
    <row r="20" ht="12.0" customHeight="1">
      <c r="A20" s="26" t="s">
        <v>12</v>
      </c>
      <c r="B20" s="28">
        <f>B19/G19</f>
        <v>0.6289897993</v>
      </c>
      <c r="C20" s="28">
        <f>C19/G19</f>
        <v>0.1966107272</v>
      </c>
      <c r="D20" s="28">
        <f>D19/G19</f>
        <v>0.146374904</v>
      </c>
      <c r="E20" s="28">
        <f>E19/G19</f>
        <v>0</v>
      </c>
      <c r="F20" s="28">
        <f>F19/G19</f>
        <v>0.02802456949</v>
      </c>
      <c r="G20" s="28">
        <f>G19/G19</f>
        <v>1</v>
      </c>
      <c r="H20" s="28"/>
      <c r="I20" s="28"/>
      <c r="J20" s="28">
        <f>J19/P19</f>
        <v>0.6640559441</v>
      </c>
      <c r="K20" s="28">
        <f>K19/P19</f>
        <v>0.09762237762</v>
      </c>
      <c r="L20" s="28">
        <f>L19/P19</f>
        <v>0.03664335664</v>
      </c>
      <c r="M20" s="28">
        <f>M19/P19</f>
        <v>0.01062937063</v>
      </c>
      <c r="N20" s="28">
        <f>N19/P19</f>
        <v>0.004195804196</v>
      </c>
      <c r="O20" s="28">
        <f>O19/P19</f>
        <v>0.1868531469</v>
      </c>
      <c r="P20" s="28">
        <f>P19/P19</f>
        <v>1</v>
      </c>
      <c r="Q20" s="28"/>
      <c r="R20" s="28"/>
      <c r="S20" s="28">
        <f>S19/Y19</f>
        <v>0.6347379522</v>
      </c>
      <c r="T20" s="28">
        <f>T19/Y19</f>
        <v>0.180384245</v>
      </c>
      <c r="U20" s="28">
        <f>U19/Y19</f>
        <v>0.128387363</v>
      </c>
      <c r="V20" s="28">
        <f>V19/Y19</f>
        <v>0.001742399927</v>
      </c>
      <c r="W20" s="28">
        <f>W19/Y19</f>
        <v>0.0006877894447</v>
      </c>
      <c r="X20" s="28">
        <f>X19/Y19</f>
        <v>0.05406025036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F21" si="13">SUM(B10:B17)</f>
        <v>36</v>
      </c>
      <c r="C21" s="9">
        <f t="shared" si="13"/>
        <v>3581</v>
      </c>
      <c r="D21" s="9">
        <f t="shared" si="13"/>
        <v>2663</v>
      </c>
      <c r="E21" s="9">
        <f t="shared" si="13"/>
        <v>0</v>
      </c>
      <c r="F21" s="9">
        <f t="shared" si="13"/>
        <v>189</v>
      </c>
      <c r="G21" s="9">
        <f>SUM(G10:G14)+'2000'!G13+SUM('2000'!G15:G17)</f>
        <v>6407</v>
      </c>
      <c r="H21" s="9"/>
      <c r="I21" s="9"/>
      <c r="J21" s="9">
        <f t="shared" ref="J21:O21" si="14">SUM(J10:J17)</f>
        <v>1</v>
      </c>
      <c r="K21" s="9">
        <f t="shared" si="14"/>
        <v>348</v>
      </c>
      <c r="L21" s="9">
        <f t="shared" si="14"/>
        <v>130</v>
      </c>
      <c r="M21" s="9">
        <f t="shared" si="14"/>
        <v>38</v>
      </c>
      <c r="N21" s="9">
        <f t="shared" si="14"/>
        <v>0</v>
      </c>
      <c r="O21" s="9">
        <f t="shared" si="14"/>
        <v>220</v>
      </c>
      <c r="P21" s="9">
        <f>SUM(P10:P14)+'2000'!P13+SUM('2000'!P15:P17)</f>
        <v>594</v>
      </c>
      <c r="Q21" s="9"/>
      <c r="R21" s="9"/>
      <c r="S21" s="9">
        <f t="shared" ref="S21:X21" si="15">SUM(S10:S17)</f>
        <v>37</v>
      </c>
      <c r="T21" s="9">
        <f t="shared" si="15"/>
        <v>2793</v>
      </c>
      <c r="U21" s="9">
        <f t="shared" si="15"/>
        <v>3929</v>
      </c>
      <c r="V21" s="9">
        <f t="shared" si="15"/>
        <v>38</v>
      </c>
      <c r="W21" s="9">
        <f t="shared" si="15"/>
        <v>0</v>
      </c>
      <c r="X21" s="9">
        <f t="shared" si="15"/>
        <v>409</v>
      </c>
      <c r="Y21" s="9">
        <f>SUM(Y10:Y14)+'2000'!Y13+SUM('2000'!Y15:Y17)</f>
        <v>7001</v>
      </c>
      <c r="Z21" s="9"/>
    </row>
    <row r="22" ht="12.0" customHeight="1">
      <c r="A22" s="29" t="s">
        <v>22</v>
      </c>
      <c r="B22" s="22">
        <f>B21/B19</f>
        <v>0.003138896155</v>
      </c>
      <c r="C22" s="22">
        <f>C21/G19</f>
        <v>0.1963913568</v>
      </c>
      <c r="D22" s="22">
        <f>D21/G19</f>
        <v>0.1460458484</v>
      </c>
      <c r="E22" s="30" t="s">
        <v>23</v>
      </c>
      <c r="F22" s="30" t="s">
        <v>23</v>
      </c>
      <c r="G22" s="22">
        <f>G21/G19</f>
        <v>0.3513765493</v>
      </c>
      <c r="H22" s="22"/>
      <c r="I22" s="22"/>
      <c r="J22" s="22">
        <f t="shared" ref="J22:P22" si="16">J21/J19</f>
        <v>0.0004212299916</v>
      </c>
      <c r="K22" s="22">
        <f t="shared" si="16"/>
        <v>0.9971346705</v>
      </c>
      <c r="L22" s="22">
        <f t="shared" si="16"/>
        <v>0.9923664122</v>
      </c>
      <c r="M22" s="22">
        <f t="shared" si="16"/>
        <v>1</v>
      </c>
      <c r="N22" s="22">
        <f t="shared" si="16"/>
        <v>0</v>
      </c>
      <c r="O22" s="22">
        <f t="shared" si="16"/>
        <v>0.3293413174</v>
      </c>
      <c r="P22" s="22">
        <f t="shared" si="16"/>
        <v>0.1661538462</v>
      </c>
      <c r="Q22" s="22"/>
      <c r="R22" s="22"/>
      <c r="S22" s="22">
        <f t="shared" ref="S22:Y22" si="17">S21/S19</f>
        <v>0.002672831034</v>
      </c>
      <c r="T22" s="22">
        <f t="shared" si="17"/>
        <v>0.7099644128</v>
      </c>
      <c r="U22" s="22">
        <f t="shared" si="17"/>
        <v>1.403214286</v>
      </c>
      <c r="V22" s="22">
        <f t="shared" si="17"/>
        <v>1</v>
      </c>
      <c r="W22" s="22">
        <f t="shared" si="17"/>
        <v>0</v>
      </c>
      <c r="X22" s="22">
        <f t="shared" si="17"/>
        <v>0.3469041561</v>
      </c>
      <c r="Y22" s="22">
        <f t="shared" si="17"/>
        <v>0.3210142602</v>
      </c>
      <c r="Z22" s="22"/>
    </row>
    <row r="23" ht="12.0" customHeight="1">
      <c r="A23" s="31" t="s">
        <v>24</v>
      </c>
      <c r="B23" s="32">
        <f>B21/G21</f>
        <v>0.005618854378</v>
      </c>
      <c r="C23" s="32">
        <f>C21/G21</f>
        <v>0.5589199313</v>
      </c>
      <c r="D23" s="32">
        <f>D21/G21</f>
        <v>0.4156391447</v>
      </c>
      <c r="E23" s="32">
        <f>E21/G21</f>
        <v>0</v>
      </c>
      <c r="F23" s="32">
        <f>F21/G21</f>
        <v>0.02949898548</v>
      </c>
      <c r="G23" s="32">
        <f>G21/G21</f>
        <v>1</v>
      </c>
      <c r="H23" s="32"/>
      <c r="I23" s="32"/>
      <c r="J23" s="32">
        <f>J21/P21</f>
        <v>0.001683501684</v>
      </c>
      <c r="K23" s="32">
        <f>K21/P21</f>
        <v>0.5858585859</v>
      </c>
      <c r="L23" s="32">
        <f>L21/P21</f>
        <v>0.2188552189</v>
      </c>
      <c r="M23" s="32">
        <f>M21/P21</f>
        <v>0.06397306397</v>
      </c>
      <c r="N23" s="32">
        <f>N21/P21</f>
        <v>0</v>
      </c>
      <c r="O23" s="32">
        <f>O21/P21</f>
        <v>0.3703703704</v>
      </c>
      <c r="P23" s="32">
        <f>P21/P21</f>
        <v>1</v>
      </c>
      <c r="Q23" s="32"/>
      <c r="R23" s="32"/>
      <c r="S23" s="32">
        <f>S21/Y21</f>
        <v>0.005284959292</v>
      </c>
      <c r="T23" s="32">
        <f>T21/Y21</f>
        <v>0.3989430081</v>
      </c>
      <c r="U23" s="32">
        <f>U21/Y21</f>
        <v>0.5612055421</v>
      </c>
      <c r="V23" s="32">
        <f>V21/Y21</f>
        <v>0.005427796029</v>
      </c>
      <c r="W23" s="32">
        <f>W21/Y21</f>
        <v>0</v>
      </c>
      <c r="X23" s="32">
        <f>X21/Y21</f>
        <v>0.05842022568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37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6" t="s">
        <v>36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3</v>
      </c>
      <c r="C31" s="11"/>
      <c r="D31" s="11"/>
      <c r="E31" s="11"/>
      <c r="F31" s="11"/>
      <c r="G31" s="11"/>
      <c r="H31" s="12"/>
      <c r="I31" s="9"/>
      <c r="J31" s="10" t="s">
        <v>4</v>
      </c>
      <c r="K31" s="11"/>
      <c r="L31" s="11"/>
      <c r="M31" s="11"/>
      <c r="N31" s="11"/>
      <c r="O31" s="11"/>
      <c r="P31" s="11"/>
      <c r="Q31" s="13"/>
      <c r="R31" s="9"/>
      <c r="S31" s="10" t="s">
        <v>5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9</v>
      </c>
      <c r="F32" s="16" t="s">
        <v>10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9</v>
      </c>
      <c r="N32" s="16" t="s">
        <v>14</v>
      </c>
      <c r="O32" s="16" t="s">
        <v>10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9</v>
      </c>
      <c r="W32" s="16" t="s">
        <v>14</v>
      </c>
      <c r="X32" s="16" t="s">
        <v>10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15</v>
      </c>
      <c r="B34" s="20">
        <v>2845687.0</v>
      </c>
      <c r="C34" s="20">
        <v>1079.0</v>
      </c>
      <c r="D34" s="20">
        <v>1330.0</v>
      </c>
      <c r="E34" s="21">
        <v>0.0</v>
      </c>
      <c r="F34" s="20">
        <v>96038.0</v>
      </c>
      <c r="G34" s="20">
        <v>2944134.0</v>
      </c>
      <c r="H34" s="22">
        <f>G34/G44</f>
        <v>0.7109794721</v>
      </c>
      <c r="J34" s="20">
        <v>2048763.0</v>
      </c>
      <c r="K34" s="21">
        <v>529.0</v>
      </c>
      <c r="L34" s="21">
        <v>618.0</v>
      </c>
      <c r="M34" s="21">
        <v>0.0</v>
      </c>
      <c r="N34" s="21" t="s">
        <v>27</v>
      </c>
      <c r="O34" s="20">
        <v>445429.0</v>
      </c>
      <c r="P34" s="20">
        <v>2495339.0</v>
      </c>
      <c r="Q34" s="22">
        <f>P34/P44</f>
        <v>0.7993011309</v>
      </c>
      <c r="R34" s="42"/>
      <c r="S34" s="9">
        <f t="shared" ref="S34:S37" si="18">B34+J34</f>
        <v>4894450</v>
      </c>
      <c r="T34" s="9">
        <f t="shared" ref="T34:T35" si="19">C34+L34</f>
        <v>1697</v>
      </c>
      <c r="U34" s="9">
        <f t="shared" ref="U34:U35" si="20">D34+K34</f>
        <v>1859</v>
      </c>
      <c r="V34" s="9">
        <f t="shared" ref="V34:V37" si="21">E34+M34</f>
        <v>0</v>
      </c>
      <c r="W34" s="9" t="str">
        <f t="shared" ref="W34:W37" si="22">N34</f>
        <v>?</v>
      </c>
      <c r="X34" s="9">
        <f t="shared" ref="X34:X36" si="23">F34+O34</f>
        <v>541467</v>
      </c>
      <c r="Y34" s="9">
        <f t="shared" ref="Y34:Y37" si="24">SUM(S34:X34)</f>
        <v>5439473</v>
      </c>
      <c r="Z34" s="22">
        <f>Y34/Y44</f>
        <v>0.7489440793</v>
      </c>
    </row>
    <row r="35" ht="12.0" customHeight="1">
      <c r="A35" s="19" t="s">
        <v>16</v>
      </c>
      <c r="B35" s="21">
        <v>354.0</v>
      </c>
      <c r="C35" s="20">
        <v>325190.0</v>
      </c>
      <c r="D35" s="20">
        <v>409175.0</v>
      </c>
      <c r="E35" s="21">
        <v>0.0</v>
      </c>
      <c r="F35" s="20">
        <v>23524.0</v>
      </c>
      <c r="G35" s="20">
        <v>758243.0</v>
      </c>
      <c r="H35" s="22">
        <f>G35/G44</f>
        <v>0.1831082444</v>
      </c>
      <c r="J35" s="21">
        <v>0.0</v>
      </c>
      <c r="K35" s="20">
        <v>66859.0</v>
      </c>
      <c r="L35" s="20">
        <v>42368.0</v>
      </c>
      <c r="M35" s="20">
        <v>4565.0</v>
      </c>
      <c r="N35" s="21">
        <v>0.0</v>
      </c>
      <c r="O35" s="20">
        <v>36518.0</v>
      </c>
      <c r="P35" s="20">
        <v>150310.0</v>
      </c>
      <c r="Q35" s="22">
        <f>P35/P44</f>
        <v>0.04814694636</v>
      </c>
      <c r="R35" s="42"/>
      <c r="S35" s="9">
        <f t="shared" si="18"/>
        <v>354</v>
      </c>
      <c r="T35" s="9">
        <f t="shared" si="19"/>
        <v>367558</v>
      </c>
      <c r="U35" s="9">
        <f t="shared" si="20"/>
        <v>476034</v>
      </c>
      <c r="V35" s="9">
        <f t="shared" si="21"/>
        <v>4565</v>
      </c>
      <c r="W35" s="9">
        <f t="shared" si="22"/>
        <v>0</v>
      </c>
      <c r="X35" s="9">
        <f t="shared" si="23"/>
        <v>60042</v>
      </c>
      <c r="Y35" s="9">
        <f t="shared" si="24"/>
        <v>908553</v>
      </c>
      <c r="Z35" s="22">
        <f>Y35/Y44</f>
        <v>0.1250958301</v>
      </c>
    </row>
    <row r="36" ht="12.0" customHeight="1">
      <c r="A36" s="19" t="s">
        <v>17</v>
      </c>
      <c r="B36" s="21">
        <v>527.0</v>
      </c>
      <c r="C36" s="20">
        <v>385746.0</v>
      </c>
      <c r="D36" s="21">
        <v>39.0</v>
      </c>
      <c r="E36" s="21">
        <v>0.0</v>
      </c>
      <c r="F36" s="20">
        <v>16740.0</v>
      </c>
      <c r="G36" s="20">
        <v>403052.0</v>
      </c>
      <c r="H36" s="22">
        <f>G36/G44</f>
        <v>0.09733310311</v>
      </c>
      <c r="J36" s="21">
        <v>0.0</v>
      </c>
      <c r="K36" s="20">
        <v>201679.0</v>
      </c>
      <c r="L36" s="21">
        <v>0.0</v>
      </c>
      <c r="M36" s="20">
        <v>21320.0</v>
      </c>
      <c r="N36" s="21">
        <v>0.0</v>
      </c>
      <c r="O36" s="20">
        <v>83217.0</v>
      </c>
      <c r="P36" s="20">
        <v>306216.0</v>
      </c>
      <c r="Q36" s="22">
        <f>P36/P44</f>
        <v>0.09808639031</v>
      </c>
      <c r="R36" s="42"/>
      <c r="S36" s="9">
        <f t="shared" si="18"/>
        <v>527</v>
      </c>
      <c r="T36" s="9">
        <f t="shared" ref="T36:T37" si="25">D36+L36</f>
        <v>39</v>
      </c>
      <c r="U36" s="9">
        <f t="shared" ref="U36:U37" si="26">C36+K36</f>
        <v>587425</v>
      </c>
      <c r="V36" s="9">
        <f t="shared" si="21"/>
        <v>21320</v>
      </c>
      <c r="W36" s="9">
        <f t="shared" si="22"/>
        <v>0</v>
      </c>
      <c r="X36" s="9">
        <f t="shared" si="23"/>
        <v>99957</v>
      </c>
      <c r="Y36" s="9">
        <f t="shared" si="24"/>
        <v>709268</v>
      </c>
      <c r="Z36" s="22">
        <f>Y36/Y44</f>
        <v>0.09765689971</v>
      </c>
    </row>
    <row r="37" ht="12.0" customHeight="1">
      <c r="A37" s="19" t="s">
        <v>18</v>
      </c>
      <c r="B37" s="21">
        <v>0.0</v>
      </c>
      <c r="C37" s="21">
        <v>449.0</v>
      </c>
      <c r="D37" s="20">
        <v>4158.0</v>
      </c>
      <c r="E37" s="21">
        <v>0.0</v>
      </c>
      <c r="F37" s="21">
        <v>0.0</v>
      </c>
      <c r="G37" s="20">
        <v>4607.0</v>
      </c>
      <c r="H37" s="22">
        <f>G37/G44</f>
        <v>0.001112545295</v>
      </c>
      <c r="J37" s="21">
        <v>0.0</v>
      </c>
      <c r="K37" s="21">
        <v>0.0</v>
      </c>
      <c r="L37" s="21">
        <v>0.0</v>
      </c>
      <c r="M37" s="21">
        <v>0.0</v>
      </c>
      <c r="N37" s="21">
        <v>0.0</v>
      </c>
      <c r="O37" s="21">
        <v>0.0</v>
      </c>
      <c r="P37" s="21">
        <v>0.0</v>
      </c>
      <c r="Q37" s="22">
        <f>P37/P44</f>
        <v>0</v>
      </c>
      <c r="R37" s="42"/>
      <c r="S37" s="9">
        <f t="shared" si="18"/>
        <v>0</v>
      </c>
      <c r="T37" s="9">
        <f t="shared" si="25"/>
        <v>4158</v>
      </c>
      <c r="U37" s="9">
        <f t="shared" si="26"/>
        <v>449</v>
      </c>
      <c r="V37" s="9">
        <f t="shared" si="21"/>
        <v>0</v>
      </c>
      <c r="W37" s="9">
        <f t="shared" si="22"/>
        <v>0</v>
      </c>
      <c r="X37" s="9"/>
      <c r="Y37" s="9">
        <f t="shared" si="24"/>
        <v>4607</v>
      </c>
      <c r="Z37" s="22">
        <f>Y37/Y44</f>
        <v>0.0006343234672</v>
      </c>
    </row>
    <row r="38" ht="12.0" customHeight="1">
      <c r="A38" s="19"/>
      <c r="B38" s="23"/>
      <c r="C38" s="25"/>
      <c r="D38" s="25"/>
      <c r="E38" s="23"/>
      <c r="F38" s="18"/>
      <c r="G38" s="25"/>
      <c r="H38" s="22"/>
      <c r="J38" s="23"/>
      <c r="K38" s="25"/>
      <c r="L38" s="25"/>
      <c r="M38" s="23"/>
      <c r="N38" s="21"/>
      <c r="O38" s="9"/>
      <c r="P38" s="25"/>
      <c r="Q38" s="22"/>
      <c r="R38" s="42"/>
      <c r="S38" s="9"/>
      <c r="T38" s="9"/>
      <c r="U38" s="9"/>
      <c r="V38" s="9"/>
      <c r="W38" s="9"/>
      <c r="X38" s="9"/>
      <c r="Y38" s="9"/>
      <c r="Z38" s="22"/>
    </row>
    <row r="39" ht="12.0" customHeight="1">
      <c r="A39" s="19" t="s">
        <v>19</v>
      </c>
      <c r="B39" s="21">
        <v>0.0</v>
      </c>
      <c r="C39" s="20">
        <v>5711.0</v>
      </c>
      <c r="D39" s="21">
        <v>0.0</v>
      </c>
      <c r="E39" s="21">
        <v>0.0</v>
      </c>
      <c r="F39" s="20">
        <v>1340.0</v>
      </c>
      <c r="G39" s="20">
        <v>7051.0</v>
      </c>
      <c r="H39" s="22">
        <f>G39/G44</f>
        <v>0.001702747313</v>
      </c>
      <c r="J39" s="21">
        <v>0.0</v>
      </c>
      <c r="K39" s="21">
        <v>566.0</v>
      </c>
      <c r="L39" s="21">
        <v>0.0</v>
      </c>
      <c r="M39" s="21">
        <v>552.0</v>
      </c>
      <c r="N39" s="21">
        <v>0.0</v>
      </c>
      <c r="O39" s="20">
        <v>2486.0</v>
      </c>
      <c r="P39" s="20">
        <v>3604.0</v>
      </c>
      <c r="Q39" s="22">
        <f>P39/P44</f>
        <v>0.00115442482</v>
      </c>
      <c r="R39" s="42"/>
      <c r="S39" s="9">
        <f>B39+J39</f>
        <v>0</v>
      </c>
      <c r="T39" s="9">
        <f>D39+L39</f>
        <v>0</v>
      </c>
      <c r="U39" s="9">
        <f>C39+K39</f>
        <v>6277</v>
      </c>
      <c r="V39" s="9">
        <f>E39+M39</f>
        <v>552</v>
      </c>
      <c r="W39" s="9">
        <f>N39</f>
        <v>0</v>
      </c>
      <c r="X39" s="9">
        <f>F39+O39</f>
        <v>3826</v>
      </c>
      <c r="Y39" s="9">
        <f>SUM(S39:X39)</f>
        <v>10655</v>
      </c>
      <c r="Z39" s="22">
        <f>Y39/Y44</f>
        <v>0.001467053732</v>
      </c>
    </row>
    <row r="40" ht="12.0" customHeight="1">
      <c r="A40" s="19"/>
      <c r="B40" s="23"/>
      <c r="C40" s="23"/>
      <c r="D40" s="23"/>
      <c r="E40" s="23"/>
      <c r="F40" s="18"/>
      <c r="G40" s="23"/>
      <c r="H40" s="22"/>
      <c r="J40" s="23"/>
      <c r="K40" s="23"/>
      <c r="L40" s="23"/>
      <c r="M40" s="23"/>
      <c r="N40" s="21"/>
      <c r="O40" s="9"/>
      <c r="P40" s="23"/>
      <c r="Q40" s="22"/>
      <c r="R40" s="42"/>
      <c r="S40" s="9"/>
      <c r="T40" s="9"/>
      <c r="U40" s="9"/>
      <c r="V40" s="9"/>
      <c r="W40" s="9"/>
      <c r="X40" s="9"/>
      <c r="Y40" s="9"/>
      <c r="Z40" s="22"/>
    </row>
    <row r="41" ht="12.0" customHeight="1">
      <c r="A41" s="19"/>
      <c r="B41" s="23"/>
      <c r="C41" s="23"/>
      <c r="D41" s="23"/>
      <c r="E41" s="23"/>
      <c r="F41" s="18"/>
      <c r="G41" s="23"/>
      <c r="H41" s="22"/>
      <c r="J41" s="23"/>
      <c r="K41" s="23"/>
      <c r="L41" s="23"/>
      <c r="M41" s="23"/>
      <c r="N41" s="21"/>
      <c r="O41" s="9"/>
      <c r="P41" s="23"/>
      <c r="Q41" s="22"/>
      <c r="R41" s="42"/>
      <c r="S41" s="9"/>
      <c r="T41" s="9"/>
      <c r="U41" s="9"/>
      <c r="V41" s="9"/>
      <c r="W41" s="9"/>
      <c r="X41" s="9"/>
      <c r="Y41" s="9"/>
      <c r="Z41" s="22"/>
    </row>
    <row r="42" ht="12.0" customHeight="1">
      <c r="A42" s="19" t="s">
        <v>20</v>
      </c>
      <c r="B42" s="20">
        <v>10206.0</v>
      </c>
      <c r="C42" s="20">
        <v>5368.0</v>
      </c>
      <c r="D42" s="20">
        <v>7189.0</v>
      </c>
      <c r="E42" s="21">
        <v>0.0</v>
      </c>
      <c r="F42" s="20">
        <v>1105.0</v>
      </c>
      <c r="G42" s="20">
        <v>23868.0</v>
      </c>
      <c r="H42" s="22">
        <f>G42/G44</f>
        <v>0.005763887799</v>
      </c>
      <c r="J42" s="20">
        <v>1270.0</v>
      </c>
      <c r="K42" s="20">
        <v>19273.0</v>
      </c>
      <c r="L42" s="20">
        <v>71765.0</v>
      </c>
      <c r="M42" s="21">
        <v>0.0</v>
      </c>
      <c r="N42" s="21">
        <v>0.0</v>
      </c>
      <c r="O42" s="20">
        <v>74124.0</v>
      </c>
      <c r="P42" s="20">
        <v>166432.0</v>
      </c>
      <c r="Q42" s="22">
        <f>P42/P44</f>
        <v>0.05331110756</v>
      </c>
      <c r="R42" s="42"/>
      <c r="S42" s="9">
        <f>B42+J42</f>
        <v>11476</v>
      </c>
      <c r="T42" s="9">
        <f>D42+L42</f>
        <v>78954</v>
      </c>
      <c r="U42" s="9">
        <f>C42+K42</f>
        <v>24641</v>
      </c>
      <c r="V42" s="9">
        <f>E42+M42</f>
        <v>0</v>
      </c>
      <c r="W42" s="9">
        <f>N42</f>
        <v>0</v>
      </c>
      <c r="X42" s="9">
        <f>F42+O42</f>
        <v>75229</v>
      </c>
      <c r="Y42" s="9">
        <f>SUM(S42:X42)</f>
        <v>190300</v>
      </c>
      <c r="Z42" s="22">
        <f>Y42/Y44</f>
        <v>0.02620181372</v>
      </c>
    </row>
    <row r="43" ht="12.0" customHeight="1">
      <c r="A43" s="19"/>
      <c r="B43" s="43"/>
      <c r="C43" s="43"/>
      <c r="D43" s="43"/>
      <c r="E43" s="43"/>
      <c r="F43" s="18"/>
      <c r="G43" s="43"/>
      <c r="H43" s="9"/>
      <c r="J43" s="43"/>
      <c r="K43" s="43"/>
      <c r="L43" s="43"/>
      <c r="M43" s="43"/>
      <c r="N43" s="9"/>
      <c r="O43" s="9"/>
      <c r="P43" s="43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44">
        <v>2856774.0</v>
      </c>
      <c r="C44" s="44">
        <v>723543.0</v>
      </c>
      <c r="D44" s="44">
        <v>421891.0</v>
      </c>
      <c r="E44" s="45">
        <v>0.0</v>
      </c>
      <c r="F44" s="44">
        <v>138747.0</v>
      </c>
      <c r="G44" s="44">
        <v>4140955.0</v>
      </c>
      <c r="H44" s="28">
        <f>G44/G44</f>
        <v>1</v>
      </c>
      <c r="J44" s="44">
        <v>2050033.0</v>
      </c>
      <c r="K44" s="44">
        <v>288906.0</v>
      </c>
      <c r="L44" s="44">
        <v>114751.0</v>
      </c>
      <c r="M44" s="44">
        <v>26437.0</v>
      </c>
      <c r="N44" s="45"/>
      <c r="O44" s="44">
        <v>641774.0</v>
      </c>
      <c r="P44" s="44">
        <v>3121901.0</v>
      </c>
      <c r="Q44" s="28">
        <f>P44/P44</f>
        <v>1</v>
      </c>
      <c r="R44" s="27"/>
      <c r="S44" s="27">
        <f>B44+J44</f>
        <v>4906807</v>
      </c>
      <c r="T44" s="27">
        <f>D44+L44</f>
        <v>536642</v>
      </c>
      <c r="U44" s="27">
        <f>C44+K44</f>
        <v>1012449</v>
      </c>
      <c r="V44" s="27">
        <f>E44+M44</f>
        <v>26437</v>
      </c>
      <c r="W44" s="27" t="str">
        <f>N44</f>
        <v/>
      </c>
      <c r="X44" s="27">
        <f>F44+O44</f>
        <v>780521</v>
      </c>
      <c r="Y44" s="27">
        <f>SUM(S44:X44)</f>
        <v>7262856</v>
      </c>
      <c r="Z44" s="28">
        <f>Y44/Y44</f>
        <v>1</v>
      </c>
    </row>
    <row r="45" ht="12.0" customHeight="1">
      <c r="A45" s="26" t="s">
        <v>12</v>
      </c>
      <c r="B45" s="28">
        <f>B44/G44</f>
        <v>0.6898828893</v>
      </c>
      <c r="C45" s="28">
        <f>C44/G44</f>
        <v>0.1747285348</v>
      </c>
      <c r="D45" s="28">
        <f>D44/G44</f>
        <v>0.1018825368</v>
      </c>
      <c r="E45" s="28">
        <f>E44/G44</f>
        <v>0</v>
      </c>
      <c r="F45" s="28">
        <f>F44/G44</f>
        <v>0.03350603907</v>
      </c>
      <c r="G45" s="28">
        <f>G44/G44</f>
        <v>1</v>
      </c>
      <c r="H45" s="28"/>
      <c r="I45" s="28"/>
      <c r="J45" s="28">
        <f>J44/P44</f>
        <v>0.6566617583</v>
      </c>
      <c r="K45" s="28">
        <f>K44/P44</f>
        <v>0.09254169174</v>
      </c>
      <c r="L45" s="28">
        <f>L44/P44</f>
        <v>0.03675677095</v>
      </c>
      <c r="M45" s="28">
        <f>M44/P44</f>
        <v>0.008468237782</v>
      </c>
      <c r="N45" s="28" t="s">
        <v>27</v>
      </c>
      <c r="O45" s="28">
        <f>O44/P44</f>
        <v>0.2055715412</v>
      </c>
      <c r="P45" s="28">
        <f>P44/P44</f>
        <v>1</v>
      </c>
      <c r="Q45" s="28"/>
      <c r="R45" s="28"/>
      <c r="S45" s="28">
        <f>S44/Y44</f>
        <v>0.6756029584</v>
      </c>
      <c r="T45" s="28">
        <f>T44/Y44</f>
        <v>0.07388856395</v>
      </c>
      <c r="U45" s="28">
        <f>U44/Y44</f>
        <v>0.1394009464</v>
      </c>
      <c r="V45" s="28">
        <f>V44/Y44</f>
        <v>0.00364002811</v>
      </c>
      <c r="W45" s="28" t="s">
        <v>27</v>
      </c>
      <c r="X45" s="28">
        <f>X44/Y44</f>
        <v>0.1074675031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F46" si="27">SUM(B35:B42)</f>
        <v>11087</v>
      </c>
      <c r="C46" s="9">
        <f t="shared" si="27"/>
        <v>722464</v>
      </c>
      <c r="D46" s="9">
        <f t="shared" si="27"/>
        <v>420561</v>
      </c>
      <c r="E46" s="9">
        <f t="shared" si="27"/>
        <v>0</v>
      </c>
      <c r="F46" s="9">
        <f t="shared" si="27"/>
        <v>42709</v>
      </c>
      <c r="G46" s="9">
        <f>SUM(G35:G39)+'2000'!G38+SUM('2000'!G40:G42)</f>
        <v>1181699</v>
      </c>
      <c r="H46" s="9"/>
      <c r="I46" s="9"/>
      <c r="J46" s="9">
        <f t="shared" ref="J46:O46" si="28">SUM(J35:J42)</f>
        <v>1270</v>
      </c>
      <c r="K46" s="9">
        <f t="shared" si="28"/>
        <v>288377</v>
      </c>
      <c r="L46" s="9">
        <f t="shared" si="28"/>
        <v>114133</v>
      </c>
      <c r="M46" s="9">
        <f t="shared" si="28"/>
        <v>26437</v>
      </c>
      <c r="N46" s="9">
        <f t="shared" si="28"/>
        <v>0</v>
      </c>
      <c r="O46" s="9">
        <f t="shared" si="28"/>
        <v>196345</v>
      </c>
      <c r="P46" s="9">
        <f>SUM(P35:P39)+'2000'!P38+SUM('2000'!P40:P42)</f>
        <v>483618</v>
      </c>
      <c r="Q46" s="9"/>
      <c r="R46" s="9"/>
      <c r="S46" s="9">
        <f t="shared" ref="S46:X46" si="29">SUM(S35:S42)</f>
        <v>12357</v>
      </c>
      <c r="T46" s="9">
        <f t="shared" si="29"/>
        <v>450709</v>
      </c>
      <c r="U46" s="9">
        <f t="shared" si="29"/>
        <v>1094826</v>
      </c>
      <c r="V46" s="9">
        <f t="shared" si="29"/>
        <v>26437</v>
      </c>
      <c r="W46" s="9">
        <f t="shared" si="29"/>
        <v>0</v>
      </c>
      <c r="X46" s="9">
        <f t="shared" si="29"/>
        <v>239054</v>
      </c>
      <c r="Y46" s="9">
        <f>SUM(Y35:Y39)+'2000'!Y38+SUM('2000'!Y40:Y42)</f>
        <v>1665317</v>
      </c>
      <c r="Z46" s="9"/>
    </row>
    <row r="47" ht="12.0" customHeight="1">
      <c r="A47" s="29" t="s">
        <v>22</v>
      </c>
      <c r="B47" s="22">
        <f t="shared" ref="B47:D47" si="30">B46/B44</f>
        <v>0.003880951031</v>
      </c>
      <c r="C47" s="22">
        <f t="shared" si="30"/>
        <v>0.9985087272</v>
      </c>
      <c r="D47" s="22">
        <f t="shared" si="30"/>
        <v>0.996847527</v>
      </c>
      <c r="E47" s="30" t="s">
        <v>23</v>
      </c>
      <c r="F47" s="22">
        <f t="shared" ref="F47:G47" si="31">F46/F44</f>
        <v>0.3078192682</v>
      </c>
      <c r="G47" s="22">
        <f t="shared" si="31"/>
        <v>0.2853687133</v>
      </c>
      <c r="H47" s="22"/>
      <c r="I47" s="22"/>
      <c r="J47" s="22">
        <f t="shared" ref="J47:M47" si="32">J46/J44</f>
        <v>0.0006195022226</v>
      </c>
      <c r="K47" s="22">
        <f t="shared" si="32"/>
        <v>0.9981689546</v>
      </c>
      <c r="L47" s="22">
        <f t="shared" si="32"/>
        <v>0.994614426</v>
      </c>
      <c r="M47" s="22">
        <f t="shared" si="32"/>
        <v>1</v>
      </c>
      <c r="N47" s="22">
        <v>0.0</v>
      </c>
      <c r="O47" s="22">
        <f t="shared" ref="O47:P47" si="33">O46/O44</f>
        <v>0.3059410322</v>
      </c>
      <c r="P47" s="22">
        <f t="shared" si="33"/>
        <v>0.1549113825</v>
      </c>
      <c r="Q47" s="22"/>
      <c r="R47" s="22"/>
      <c r="S47" s="22">
        <f t="shared" ref="S47:V47" si="34">S46/S44</f>
        <v>0.0025183383</v>
      </c>
      <c r="T47" s="22">
        <f t="shared" si="34"/>
        <v>0.8398690375</v>
      </c>
      <c r="U47" s="22">
        <f t="shared" si="34"/>
        <v>1.081364098</v>
      </c>
      <c r="V47" s="22">
        <f t="shared" si="34"/>
        <v>1</v>
      </c>
      <c r="W47" s="22">
        <v>0.0</v>
      </c>
      <c r="X47" s="22">
        <f t="shared" ref="X47:Y47" si="35">X46/X44</f>
        <v>0.3062749112</v>
      </c>
      <c r="Y47" s="22">
        <f t="shared" si="35"/>
        <v>0.2292923059</v>
      </c>
      <c r="Z47" s="22"/>
    </row>
    <row r="48" ht="12.0" customHeight="1">
      <c r="A48" s="31" t="s">
        <v>24</v>
      </c>
      <c r="B48" s="32">
        <f>B46/G46</f>
        <v>0.009382253857</v>
      </c>
      <c r="C48" s="32">
        <f>C46/G46</f>
        <v>0.6113773474</v>
      </c>
      <c r="D48" s="32">
        <f>D46/G46</f>
        <v>0.3558951984</v>
      </c>
      <c r="E48" s="32">
        <f>E46/G46</f>
        <v>0</v>
      </c>
      <c r="F48" s="32">
        <f>F46/G46</f>
        <v>0.0361420294</v>
      </c>
      <c r="G48" s="32">
        <f>G46/G46</f>
        <v>1</v>
      </c>
      <c r="H48" s="32"/>
      <c r="I48" s="32"/>
      <c r="J48" s="32">
        <f>J46/P46</f>
        <v>0.00262603956</v>
      </c>
      <c r="K48" s="32">
        <f>K46/P46</f>
        <v>0.5962908742</v>
      </c>
      <c r="L48" s="32">
        <f>L46/P46</f>
        <v>0.2359982465</v>
      </c>
      <c r="M48" s="32">
        <f>M46/P46</f>
        <v>0.05466504555</v>
      </c>
      <c r="N48" s="32">
        <v>0.0</v>
      </c>
      <c r="O48" s="32">
        <f>O46/P46</f>
        <v>0.4059919192</v>
      </c>
      <c r="P48" s="32">
        <f>P46/P46</f>
        <v>1</v>
      </c>
      <c r="Q48" s="32"/>
      <c r="R48" s="32"/>
      <c r="S48" s="32">
        <f>S46/Y46</f>
        <v>0.007420208885</v>
      </c>
      <c r="T48" s="32">
        <f>T46/Y46</f>
        <v>0.270644568</v>
      </c>
      <c r="U48" s="32">
        <f>U46/Y46</f>
        <v>0.6574279852</v>
      </c>
      <c r="V48" s="32">
        <f>V46/Y46</f>
        <v>0.01587505562</v>
      </c>
      <c r="W48" s="32">
        <v>0.0</v>
      </c>
      <c r="X48" s="32">
        <f>X46/Y46</f>
        <v>0.1435486457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7"/>
      <c r="I51" s="7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3</v>
      </c>
      <c r="C52" s="11"/>
      <c r="D52" s="11"/>
      <c r="E52" s="11"/>
      <c r="F52" s="11"/>
      <c r="G52" s="11"/>
      <c r="H52" s="10"/>
      <c r="I52" s="9"/>
      <c r="J52" s="10" t="s">
        <v>4</v>
      </c>
      <c r="K52" s="11"/>
      <c r="L52" s="11"/>
      <c r="M52" s="11"/>
      <c r="N52" s="11"/>
      <c r="O52" s="11"/>
      <c r="P52" s="11"/>
      <c r="Q52" s="13"/>
      <c r="R52" s="9"/>
      <c r="S52" s="10" t="s">
        <v>5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9</v>
      </c>
      <c r="F53" s="16" t="s">
        <v>10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9</v>
      </c>
      <c r="N53" s="16" t="s">
        <v>14</v>
      </c>
      <c r="O53" s="16" t="s">
        <v>10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9</v>
      </c>
      <c r="W53" s="16" t="s">
        <v>14</v>
      </c>
      <c r="X53" s="16" t="s">
        <v>10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15</v>
      </c>
      <c r="B55" s="9">
        <f t="shared" ref="B55:B57" si="41">B34/B9</f>
        <v>248.9011633</v>
      </c>
      <c r="C55" s="9">
        <f t="shared" ref="C55:C56" si="42">D34/C9</f>
        <v>332.5</v>
      </c>
      <c r="D55" s="9">
        <f t="shared" ref="D55:D56" si="43">C34/D9</f>
        <v>179.8333333</v>
      </c>
      <c r="E55" s="9"/>
      <c r="F55" s="9">
        <f t="shared" ref="F55:G55" si="36">F34/F9</f>
        <v>298.2546584</v>
      </c>
      <c r="G55" s="9">
        <f t="shared" si="36"/>
        <v>250.2451339</v>
      </c>
      <c r="H55" s="9"/>
      <c r="I55" s="9"/>
      <c r="J55" s="9">
        <f t="shared" ref="J55:L55" si="37">J34/J9</f>
        <v>863.3640961</v>
      </c>
      <c r="K55" s="9">
        <f t="shared" si="37"/>
        <v>529</v>
      </c>
      <c r="L55" s="9">
        <f t="shared" si="37"/>
        <v>618</v>
      </c>
      <c r="M55" s="9"/>
      <c r="N55" s="9" t="s">
        <v>27</v>
      </c>
      <c r="O55" s="9">
        <f t="shared" ref="O55:P55" si="38">O34/O9</f>
        <v>994.2611607</v>
      </c>
      <c r="P55" s="9">
        <f t="shared" si="38"/>
        <v>879.2596899</v>
      </c>
      <c r="Q55" s="9"/>
      <c r="R55" s="9"/>
      <c r="S55" s="9">
        <f t="shared" ref="S55:U55" si="39">S34/S9</f>
        <v>354.5161524</v>
      </c>
      <c r="T55" s="9">
        <f t="shared" si="39"/>
        <v>242.4285714</v>
      </c>
      <c r="U55" s="9">
        <f t="shared" si="39"/>
        <v>371.8</v>
      </c>
      <c r="V55" s="9"/>
      <c r="W55" s="9" t="s">
        <v>27</v>
      </c>
      <c r="X55" s="9">
        <f t="shared" ref="X55:Y55" si="40">X34/X9</f>
        <v>703.2038961</v>
      </c>
      <c r="Y55" s="9">
        <f t="shared" si="40"/>
        <v>372.4901048</v>
      </c>
      <c r="Z55" s="3"/>
    </row>
    <row r="56" ht="12.0" customHeight="1">
      <c r="A56" s="19" t="s">
        <v>16</v>
      </c>
      <c r="B56" s="9">
        <f t="shared" si="41"/>
        <v>354</v>
      </c>
      <c r="C56" s="9">
        <f t="shared" si="42"/>
        <v>223.1052345</v>
      </c>
      <c r="D56" s="9">
        <f t="shared" si="43"/>
        <v>125.3623747</v>
      </c>
      <c r="E56" s="9"/>
      <c r="F56" s="9">
        <f t="shared" ref="F56:G56" si="44">F35/F10</f>
        <v>194.4132231</v>
      </c>
      <c r="G56" s="9">
        <f t="shared" si="44"/>
        <v>166.6468132</v>
      </c>
      <c r="H56" s="9"/>
      <c r="I56" s="9"/>
      <c r="J56" s="9"/>
      <c r="K56" s="9">
        <f t="shared" ref="K56:M56" si="45">K35/K10</f>
        <v>805.5301205</v>
      </c>
      <c r="L56" s="9">
        <f t="shared" si="45"/>
        <v>641.9393939</v>
      </c>
      <c r="M56" s="9">
        <f t="shared" si="45"/>
        <v>570.625</v>
      </c>
      <c r="N56" s="9"/>
      <c r="O56" s="9">
        <f t="shared" ref="O56:P56" si="46">O35/O10</f>
        <v>890.6829268</v>
      </c>
      <c r="P56" s="9">
        <f t="shared" si="46"/>
        <v>759.1414141</v>
      </c>
      <c r="Q56" s="9"/>
      <c r="R56" s="9"/>
      <c r="S56" s="9">
        <f t="shared" ref="S56:V56" si="47">S35/S10</f>
        <v>354</v>
      </c>
      <c r="T56" s="9">
        <f t="shared" si="47"/>
        <v>138.1796992</v>
      </c>
      <c r="U56" s="9">
        <f t="shared" si="47"/>
        <v>248.3223787</v>
      </c>
      <c r="V56" s="9">
        <f t="shared" si="47"/>
        <v>570.625</v>
      </c>
      <c r="W56" s="9"/>
      <c r="X56" s="9">
        <f t="shared" ref="X56:Y56" si="48">X35/X10</f>
        <v>370.6296296</v>
      </c>
      <c r="Y56" s="9">
        <f t="shared" si="48"/>
        <v>191.3548863</v>
      </c>
      <c r="Z56" s="3"/>
    </row>
    <row r="57" ht="12.0" customHeight="1">
      <c r="A57" s="19" t="s">
        <v>17</v>
      </c>
      <c r="B57" s="9">
        <f t="shared" si="41"/>
        <v>527</v>
      </c>
      <c r="C57" s="9">
        <f t="shared" ref="C57:D57" si="49">C36/C11</f>
        <v>226.9094118</v>
      </c>
      <c r="D57" s="9">
        <f t="shared" si="49"/>
        <v>39</v>
      </c>
      <c r="E57" s="9"/>
      <c r="F57" s="9">
        <f t="shared" ref="F57:G57" si="50">F36/F11</f>
        <v>288.6206897</v>
      </c>
      <c r="G57" s="9">
        <f t="shared" si="50"/>
        <v>229.0068182</v>
      </c>
      <c r="H57" s="9"/>
      <c r="I57" s="9"/>
      <c r="J57" s="9"/>
      <c r="K57" s="9">
        <f>K36/K11</f>
        <v>843.8451883</v>
      </c>
      <c r="L57" s="9"/>
      <c r="M57" s="9">
        <f>M36/M11</f>
        <v>735.1724138</v>
      </c>
      <c r="N57" s="9"/>
      <c r="O57" s="9">
        <f t="shared" ref="O57:P57" si="51">O36/O11</f>
        <v>875.9684211</v>
      </c>
      <c r="P57" s="9">
        <f t="shared" si="51"/>
        <v>843.5702479</v>
      </c>
      <c r="Q57" s="9"/>
      <c r="R57" s="9"/>
      <c r="S57" s="9">
        <f t="shared" ref="S57:V57" si="52">S36/S11</f>
        <v>527</v>
      </c>
      <c r="T57" s="9">
        <f t="shared" si="52"/>
        <v>39</v>
      </c>
      <c r="U57" s="9">
        <f t="shared" si="52"/>
        <v>302.9525529</v>
      </c>
      <c r="V57" s="9">
        <f t="shared" si="52"/>
        <v>735.1724138</v>
      </c>
      <c r="W57" s="9"/>
      <c r="X57" s="9">
        <f t="shared" ref="X57:Y57" si="53">X36/X11</f>
        <v>653.3137255</v>
      </c>
      <c r="Y57" s="9">
        <f t="shared" si="53"/>
        <v>334.0876119</v>
      </c>
      <c r="Z57" s="3"/>
    </row>
    <row r="58" ht="12.0" customHeight="1">
      <c r="A58" s="19" t="s">
        <v>18</v>
      </c>
      <c r="B58" s="9"/>
      <c r="C58" s="9"/>
      <c r="D58" s="9"/>
      <c r="E58" s="9"/>
      <c r="F58" s="9"/>
      <c r="G58" s="9">
        <f>G37/G12</f>
        <v>170.6296296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>
        <f>Y37/Y12</f>
        <v>170.6296296</v>
      </c>
      <c r="Z58" s="3"/>
    </row>
    <row r="59" ht="12.0" customHeight="1">
      <c r="A59" s="1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3"/>
    </row>
    <row r="60" ht="12.0" customHeight="1">
      <c r="A60" s="19" t="s">
        <v>19</v>
      </c>
      <c r="B60" s="9"/>
      <c r="C60" s="9">
        <f>C39/C14</f>
        <v>317.2777778</v>
      </c>
      <c r="D60" s="9"/>
      <c r="E60" s="9"/>
      <c r="F60" s="9">
        <f t="shared" ref="F60:G60" si="54">F39/F14</f>
        <v>335</v>
      </c>
      <c r="G60" s="9">
        <f t="shared" si="54"/>
        <v>320.5</v>
      </c>
      <c r="H60" s="9"/>
      <c r="I60" s="9"/>
      <c r="J60" s="9"/>
      <c r="K60" s="9">
        <f>K39/K14</f>
        <v>566</v>
      </c>
      <c r="L60" s="9"/>
      <c r="M60" s="9">
        <f>M39/M14</f>
        <v>552</v>
      </c>
      <c r="N60" s="9"/>
      <c r="O60" s="9">
        <f t="shared" ref="O60:P60" si="55">O39/O14</f>
        <v>1243</v>
      </c>
      <c r="P60" s="9">
        <f t="shared" si="55"/>
        <v>901</v>
      </c>
      <c r="Q60" s="9"/>
      <c r="R60" s="9"/>
      <c r="S60" s="9"/>
      <c r="T60" s="9"/>
      <c r="U60" s="9">
        <f t="shared" ref="U60:V60" si="56">U39/U14</f>
        <v>330.3684211</v>
      </c>
      <c r="V60" s="9">
        <f t="shared" si="56"/>
        <v>552</v>
      </c>
      <c r="W60" s="9"/>
      <c r="X60" s="9">
        <f t="shared" ref="X60:Y60" si="57">X39/X14</f>
        <v>637.6666667</v>
      </c>
      <c r="Y60" s="9">
        <f t="shared" si="57"/>
        <v>409.8076923</v>
      </c>
      <c r="Z60" s="3"/>
    </row>
    <row r="61" ht="12.0" customHeight="1">
      <c r="A61" s="1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3"/>
    </row>
    <row r="62" ht="12.0" customHeight="1">
      <c r="A62" s="1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3"/>
    </row>
    <row r="63" ht="12.0" customHeight="1">
      <c r="A63" s="19" t="s">
        <v>20</v>
      </c>
      <c r="B63" s="9">
        <f t="shared" ref="B63:D63" si="58">B42/B17</f>
        <v>300.1764706</v>
      </c>
      <c r="C63" s="9">
        <f t="shared" si="58"/>
        <v>198.8148148</v>
      </c>
      <c r="D63" s="9">
        <f t="shared" si="58"/>
        <v>167.1860465</v>
      </c>
      <c r="E63" s="9"/>
      <c r="F63" s="9">
        <f t="shared" ref="F63:G63" si="59">F42/F17</f>
        <v>184.1666667</v>
      </c>
      <c r="G63" s="9">
        <f t="shared" si="59"/>
        <v>216.9818182</v>
      </c>
      <c r="H63" s="9"/>
      <c r="I63" s="9"/>
      <c r="J63" s="9">
        <f t="shared" ref="J63:L63" si="60">J42/J17</f>
        <v>1270</v>
      </c>
      <c r="K63" s="9">
        <f t="shared" si="60"/>
        <v>770.92</v>
      </c>
      <c r="L63" s="9">
        <f t="shared" si="60"/>
        <v>1121.328125</v>
      </c>
      <c r="M63" s="9"/>
      <c r="N63" s="9"/>
      <c r="O63" s="9">
        <f t="shared" ref="O63:P63" si="61">O42/O17</f>
        <v>903.9512195</v>
      </c>
      <c r="P63" s="9">
        <f t="shared" si="61"/>
        <v>967.627907</v>
      </c>
      <c r="Q63" s="9"/>
      <c r="R63" s="9"/>
      <c r="S63" s="9">
        <f t="shared" ref="S63:U63" si="62">S42/S17</f>
        <v>327.8857143</v>
      </c>
      <c r="T63" s="9">
        <f t="shared" si="62"/>
        <v>737.8878505</v>
      </c>
      <c r="U63" s="9">
        <f t="shared" si="62"/>
        <v>473.8653846</v>
      </c>
      <c r="V63" s="9"/>
      <c r="W63" s="9"/>
      <c r="X63" s="9">
        <f t="shared" ref="X63:Y63" si="63">X42/X17</f>
        <v>854.875</v>
      </c>
      <c r="Y63" s="9">
        <f t="shared" si="63"/>
        <v>674.822695</v>
      </c>
      <c r="Z63" s="3"/>
    </row>
    <row r="64" ht="12.0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>B44/B19</f>
        <v>249.0865812</v>
      </c>
      <c r="C65" s="27">
        <f>D44/C19</f>
        <v>117.6822873</v>
      </c>
      <c r="D65" s="27">
        <f>C44/D19</f>
        <v>271.09142</v>
      </c>
      <c r="E65" s="27"/>
      <c r="F65" s="27">
        <f t="shared" ref="F65:G65" si="64">F44/F19</f>
        <v>271.5205479</v>
      </c>
      <c r="G65" s="27">
        <f t="shared" si="64"/>
        <v>227.1007459</v>
      </c>
      <c r="H65" s="27"/>
      <c r="I65" s="27"/>
      <c r="J65" s="27">
        <f>J44/J19</f>
        <v>863.5353833</v>
      </c>
      <c r="K65" s="27">
        <f>L44/K19</f>
        <v>328.7994269</v>
      </c>
      <c r="L65" s="27">
        <f>K44/L19</f>
        <v>2205.389313</v>
      </c>
      <c r="M65" s="27">
        <f>M44/M19</f>
        <v>695.7105263</v>
      </c>
      <c r="N65" s="27" t="s">
        <v>27</v>
      </c>
      <c r="O65" s="27">
        <f t="shared" ref="O65:P65" si="65">O44/O19</f>
        <v>960.739521</v>
      </c>
      <c r="P65" s="27">
        <f t="shared" si="65"/>
        <v>873.259021</v>
      </c>
      <c r="Q65" s="27"/>
      <c r="R65" s="27"/>
      <c r="S65" s="27">
        <f t="shared" ref="S65:V65" si="66">S44/S19</f>
        <v>354.461244</v>
      </c>
      <c r="T65" s="27">
        <f t="shared" si="66"/>
        <v>136.4112862</v>
      </c>
      <c r="U65" s="27">
        <f t="shared" si="66"/>
        <v>361.5889286</v>
      </c>
      <c r="V65" s="27">
        <f t="shared" si="66"/>
        <v>695.7105263</v>
      </c>
      <c r="W65" s="27" t="s">
        <v>27</v>
      </c>
      <c r="X65" s="27">
        <f t="shared" ref="X65:Y65" si="67">X44/X19</f>
        <v>662.0195081</v>
      </c>
      <c r="Y65" s="27">
        <f t="shared" si="67"/>
        <v>333.0210464</v>
      </c>
    </row>
    <row r="66" ht="12.0" customHeight="1">
      <c r="A66" s="29" t="s">
        <v>29</v>
      </c>
      <c r="B66" s="27"/>
      <c r="C66" s="27">
        <f t="shared" ref="C66:D66" si="68">C46/C21</f>
        <v>201.7492321</v>
      </c>
      <c r="D66" s="27">
        <f t="shared" si="68"/>
        <v>157.9275253</v>
      </c>
      <c r="E66" s="27"/>
      <c r="F66" s="27">
        <f t="shared" ref="F66:G66" si="69">F46/F21</f>
        <v>225.973545</v>
      </c>
      <c r="G66" s="27">
        <f t="shared" si="69"/>
        <v>184.4387389</v>
      </c>
      <c r="H66" s="27"/>
      <c r="I66" s="27"/>
      <c r="J66" s="27"/>
      <c r="K66" s="27">
        <f t="shared" ref="K66:M66" si="70">K46/K21</f>
        <v>828.6695402</v>
      </c>
      <c r="L66" s="27">
        <f t="shared" si="70"/>
        <v>877.9461538</v>
      </c>
      <c r="M66" s="27">
        <f t="shared" si="70"/>
        <v>695.7105263</v>
      </c>
      <c r="N66" s="27"/>
      <c r="O66" s="27">
        <f t="shared" ref="O66:P66" si="71">O46/O21</f>
        <v>892.4772727</v>
      </c>
      <c r="P66" s="27">
        <f t="shared" si="71"/>
        <v>814.1717172</v>
      </c>
      <c r="Q66" s="27"/>
      <c r="R66" s="27"/>
      <c r="S66" s="27"/>
      <c r="T66" s="27">
        <f t="shared" ref="T66:V66" si="72">T46/T21</f>
        <v>161.3709273</v>
      </c>
      <c r="U66" s="27">
        <f t="shared" si="72"/>
        <v>278.6525834</v>
      </c>
      <c r="V66" s="27">
        <f t="shared" si="72"/>
        <v>695.7105263</v>
      </c>
      <c r="W66" s="27"/>
      <c r="X66" s="27">
        <f t="shared" ref="X66:Y66" si="73">X46/X21</f>
        <v>584.4841076</v>
      </c>
      <c r="Y66" s="27">
        <f t="shared" si="73"/>
        <v>237.8684474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2" t="s">
        <v>30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37"/>
      <c r="P69" s="37"/>
      <c r="Q69" s="37"/>
      <c r="R69" s="37"/>
      <c r="S69" s="4"/>
      <c r="T69" s="38"/>
      <c r="U69" s="39"/>
    </row>
    <row r="70" ht="12.0" customHeight="1">
      <c r="A70" s="6" t="s">
        <v>36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</row>
    <row r="73" ht="12.0" customHeight="1">
      <c r="A73" s="9"/>
      <c r="B73" s="10" t="s">
        <v>3</v>
      </c>
      <c r="C73" s="11"/>
      <c r="D73" s="11"/>
      <c r="E73" s="11"/>
      <c r="F73" s="11"/>
      <c r="G73" s="11"/>
      <c r="H73" s="10"/>
      <c r="I73" s="9"/>
      <c r="J73" s="10" t="s">
        <v>4</v>
      </c>
      <c r="K73" s="11"/>
      <c r="L73" s="11"/>
      <c r="M73" s="11"/>
      <c r="N73" s="11"/>
      <c r="O73" s="11"/>
      <c r="P73" s="11"/>
      <c r="Q73" s="13"/>
      <c r="R73" s="9"/>
      <c r="S73" s="10" t="s">
        <v>5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42" t="s">
        <v>13</v>
      </c>
      <c r="C74" s="42" t="s">
        <v>7</v>
      </c>
      <c r="D74" s="42" t="s">
        <v>8</v>
      </c>
      <c r="E74" s="42" t="s">
        <v>9</v>
      </c>
      <c r="F74" s="42" t="s">
        <v>10</v>
      </c>
      <c r="G74" s="42" t="s">
        <v>11</v>
      </c>
      <c r="H74" s="60" t="s">
        <v>12</v>
      </c>
      <c r="I74" s="42"/>
      <c r="J74" s="42" t="s">
        <v>13</v>
      </c>
      <c r="K74" s="42" t="s">
        <v>7</v>
      </c>
      <c r="L74" s="42" t="s">
        <v>8</v>
      </c>
      <c r="M74" s="42" t="s">
        <v>9</v>
      </c>
      <c r="N74" s="42" t="s">
        <v>14</v>
      </c>
      <c r="O74" s="42" t="s">
        <v>10</v>
      </c>
      <c r="P74" s="42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9</v>
      </c>
      <c r="W74" s="16" t="s">
        <v>14</v>
      </c>
      <c r="X74" s="16" t="s">
        <v>10</v>
      </c>
      <c r="Y74" s="17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9"/>
      <c r="P75" s="9"/>
      <c r="Q75" s="41"/>
      <c r="R75" s="9"/>
      <c r="S75" s="9"/>
      <c r="T75" s="9"/>
      <c r="U75" s="9"/>
      <c r="V75" s="9"/>
      <c r="W75" s="9"/>
      <c r="X75" s="9"/>
      <c r="Y75" s="9"/>
      <c r="Z75" s="9"/>
    </row>
    <row r="76" ht="12.0" customHeight="1">
      <c r="A76" s="19" t="s">
        <v>15</v>
      </c>
      <c r="B76" s="61">
        <v>126482.1</v>
      </c>
      <c r="C76" s="21">
        <v>47.9</v>
      </c>
      <c r="D76" s="21">
        <v>56.0</v>
      </c>
      <c r="E76" s="21">
        <v>0.0</v>
      </c>
      <c r="F76" s="61">
        <v>4216.8</v>
      </c>
      <c r="G76" s="61">
        <v>130802.8</v>
      </c>
      <c r="H76" s="9">
        <f>G76/G86</f>
        <v>0.7161547474</v>
      </c>
      <c r="J76" s="61">
        <v>119867.9</v>
      </c>
      <c r="K76" s="21">
        <v>38.7</v>
      </c>
      <c r="L76" s="21">
        <v>36.8</v>
      </c>
      <c r="M76" s="21">
        <v>0.0</v>
      </c>
      <c r="N76" s="21" t="s">
        <v>27</v>
      </c>
      <c r="O76" s="61">
        <v>26614.3</v>
      </c>
      <c r="P76" s="61">
        <v>146557.7</v>
      </c>
      <c r="Q76" s="22">
        <f>P76/P86</f>
        <v>0.7983406499</v>
      </c>
      <c r="R76" s="42"/>
      <c r="S76" s="9">
        <f t="shared" ref="S76:S79" si="74">B76+J76</f>
        <v>246350</v>
      </c>
      <c r="T76" s="9">
        <f t="shared" ref="T76:T79" si="75">D76+L76</f>
        <v>92.8</v>
      </c>
      <c r="U76" s="9">
        <f t="shared" ref="U76:U79" si="76">C76+K76</f>
        <v>86.6</v>
      </c>
      <c r="V76" s="9">
        <f t="shared" ref="V76:V79" si="77">E76+M76</f>
        <v>0</v>
      </c>
      <c r="W76" s="9" t="str">
        <f t="shared" ref="W76:W79" si="78">N76</f>
        <v>?</v>
      </c>
      <c r="X76" s="9">
        <f t="shared" ref="X76:X78" si="79">F76+O76</f>
        <v>30831.1</v>
      </c>
      <c r="Y76" s="9">
        <f t="shared" ref="Y76:Y79" si="80">SUM(S76:X76)</f>
        <v>277360.5</v>
      </c>
      <c r="Z76" s="22">
        <f>Y76/Y86</f>
        <v>0.7573520578</v>
      </c>
    </row>
    <row r="77" ht="12.0" customHeight="1">
      <c r="A77" s="19" t="s">
        <v>16</v>
      </c>
      <c r="B77" s="21">
        <v>14.0</v>
      </c>
      <c r="C77" s="61">
        <v>14177.1</v>
      </c>
      <c r="D77" s="61">
        <v>17873.1</v>
      </c>
      <c r="E77" s="21">
        <v>0.0</v>
      </c>
      <c r="F77" s="61">
        <v>1022.3</v>
      </c>
      <c r="G77" s="61">
        <v>33086.4</v>
      </c>
      <c r="H77" s="9">
        <f>G77/G86</f>
        <v>0.1811504221</v>
      </c>
      <c r="J77" s="21">
        <v>0.0</v>
      </c>
      <c r="K77" s="61">
        <v>3903.3</v>
      </c>
      <c r="L77" s="61">
        <v>2371.2</v>
      </c>
      <c r="M77" s="21">
        <v>244.0</v>
      </c>
      <c r="N77" s="21">
        <v>0.0</v>
      </c>
      <c r="O77" s="61">
        <v>2226.3</v>
      </c>
      <c r="P77" s="61">
        <v>8744.8</v>
      </c>
      <c r="Q77" s="22">
        <f>P77/P86</f>
        <v>0.04763536352</v>
      </c>
      <c r="R77" s="42"/>
      <c r="S77" s="9">
        <f t="shared" si="74"/>
        <v>14</v>
      </c>
      <c r="T77" s="9">
        <f t="shared" si="75"/>
        <v>20244.3</v>
      </c>
      <c r="U77" s="9">
        <f t="shared" si="76"/>
        <v>18080.4</v>
      </c>
      <c r="V77" s="9">
        <f t="shared" si="77"/>
        <v>244</v>
      </c>
      <c r="W77" s="9">
        <f t="shared" si="78"/>
        <v>0</v>
      </c>
      <c r="X77" s="9">
        <f t="shared" si="79"/>
        <v>3248.6</v>
      </c>
      <c r="Y77" s="9">
        <f t="shared" si="80"/>
        <v>41831.3</v>
      </c>
      <c r="Z77" s="22">
        <f>Y77/Y86</f>
        <v>0.1142232623</v>
      </c>
    </row>
    <row r="78" ht="12.0" customHeight="1">
      <c r="A78" s="19" t="s">
        <v>17</v>
      </c>
      <c r="B78" s="21">
        <v>19.6</v>
      </c>
      <c r="C78" s="61">
        <v>16471.6</v>
      </c>
      <c r="D78" s="21">
        <v>2.0</v>
      </c>
      <c r="E78" s="21">
        <v>0.0</v>
      </c>
      <c r="F78" s="21">
        <v>719.7</v>
      </c>
      <c r="G78" s="61">
        <v>17213.0</v>
      </c>
      <c r="H78" s="9">
        <f>G78/G86</f>
        <v>0.09424241429</v>
      </c>
      <c r="J78" s="21">
        <v>0.0</v>
      </c>
      <c r="K78" s="61">
        <v>11833.4</v>
      </c>
      <c r="L78" s="21">
        <v>0.0</v>
      </c>
      <c r="M78" s="61">
        <v>1257.4</v>
      </c>
      <c r="N78" s="21">
        <v>0.0</v>
      </c>
      <c r="O78" s="61">
        <v>5017.2</v>
      </c>
      <c r="P78" s="61">
        <v>18107.9</v>
      </c>
      <c r="Q78" s="22">
        <f>P78/P86</f>
        <v>0.0986387795</v>
      </c>
      <c r="R78" s="42"/>
      <c r="S78" s="9">
        <f t="shared" si="74"/>
        <v>19.6</v>
      </c>
      <c r="T78" s="9">
        <f t="shared" si="75"/>
        <v>2</v>
      </c>
      <c r="U78" s="9">
        <f t="shared" si="76"/>
        <v>28305</v>
      </c>
      <c r="V78" s="9">
        <f t="shared" si="77"/>
        <v>1257.4</v>
      </c>
      <c r="W78" s="9">
        <f t="shared" si="78"/>
        <v>0</v>
      </c>
      <c r="X78" s="9">
        <f t="shared" si="79"/>
        <v>5736.9</v>
      </c>
      <c r="Y78" s="9">
        <f t="shared" si="80"/>
        <v>35320.9</v>
      </c>
      <c r="Z78" s="22">
        <f>Y78/Y86</f>
        <v>0.0964461641</v>
      </c>
    </row>
    <row r="79" ht="12.0" customHeight="1">
      <c r="A79" s="19" t="s">
        <v>18</v>
      </c>
      <c r="B79" s="21">
        <v>0.0</v>
      </c>
      <c r="C79" s="21">
        <v>18.1</v>
      </c>
      <c r="D79" s="21">
        <v>177.4</v>
      </c>
      <c r="E79" s="21">
        <v>0.0</v>
      </c>
      <c r="F79" s="21">
        <v>0.0</v>
      </c>
      <c r="G79" s="21">
        <v>195.5</v>
      </c>
      <c r="H79" s="9">
        <f>G79/G86</f>
        <v>0.001070376575</v>
      </c>
      <c r="J79" s="21">
        <v>0.0</v>
      </c>
      <c r="K79" s="21">
        <v>0.0</v>
      </c>
      <c r="L79" s="21">
        <v>0.0</v>
      </c>
      <c r="M79" s="21">
        <v>0.0</v>
      </c>
      <c r="N79" s="21">
        <v>0.0</v>
      </c>
      <c r="O79" s="21">
        <v>0.0</v>
      </c>
      <c r="P79" s="21">
        <v>0.0</v>
      </c>
      <c r="Q79" s="22">
        <f>P79/P86</f>
        <v>0</v>
      </c>
      <c r="R79" s="42"/>
      <c r="S79" s="9">
        <f t="shared" si="74"/>
        <v>0</v>
      </c>
      <c r="T79" s="9">
        <f t="shared" si="75"/>
        <v>177.4</v>
      </c>
      <c r="U79" s="9">
        <f t="shared" si="76"/>
        <v>18.1</v>
      </c>
      <c r="V79" s="9">
        <f t="shared" si="77"/>
        <v>0</v>
      </c>
      <c r="W79" s="9">
        <f t="shared" si="78"/>
        <v>0</v>
      </c>
      <c r="X79" s="9"/>
      <c r="Y79" s="9">
        <f t="shared" si="80"/>
        <v>195.5</v>
      </c>
      <c r="Z79" s="22">
        <f>Y79/Y86</f>
        <v>0.0005338262921</v>
      </c>
    </row>
    <row r="80" ht="12.0" customHeight="1">
      <c r="A80" s="19"/>
      <c r="B80" s="23"/>
      <c r="C80" s="23"/>
      <c r="D80" s="23"/>
      <c r="E80" s="23"/>
      <c r="F80" s="18"/>
      <c r="G80" s="23"/>
      <c r="H80" s="9"/>
      <c r="J80" s="23"/>
      <c r="K80" s="23"/>
      <c r="L80" s="23"/>
      <c r="M80" s="23"/>
      <c r="N80" s="21"/>
      <c r="O80" s="9"/>
      <c r="P80" s="25"/>
      <c r="Q80" s="22"/>
      <c r="R80" s="42"/>
      <c r="S80" s="9"/>
      <c r="T80" s="9"/>
      <c r="U80" s="9"/>
      <c r="V80" s="9"/>
      <c r="W80" s="9"/>
      <c r="X80" s="9"/>
      <c r="Y80" s="9"/>
      <c r="Z80" s="22"/>
    </row>
    <row r="81" ht="12.0" customHeight="1">
      <c r="A81" s="19" t="s">
        <v>19</v>
      </c>
      <c r="B81" s="21">
        <v>0.0</v>
      </c>
      <c r="C81" s="21">
        <v>252.5</v>
      </c>
      <c r="D81" s="21">
        <v>0.0</v>
      </c>
      <c r="E81" s="21">
        <v>0.0</v>
      </c>
      <c r="F81" s="21">
        <v>49.2</v>
      </c>
      <c r="G81" s="21">
        <v>301.7</v>
      </c>
      <c r="H81" s="9">
        <f>G81/G86</f>
        <v>0.001651829222</v>
      </c>
      <c r="J81" s="21">
        <v>0.0</v>
      </c>
      <c r="K81" s="21">
        <v>38.7</v>
      </c>
      <c r="L81" s="21">
        <v>0.0</v>
      </c>
      <c r="M81" s="21">
        <v>38.5</v>
      </c>
      <c r="N81" s="21">
        <v>0.0</v>
      </c>
      <c r="O81" s="21">
        <v>146.4</v>
      </c>
      <c r="P81" s="21">
        <v>223.6</v>
      </c>
      <c r="Q81" s="22">
        <f>P81/P86</f>
        <v>0.001218011536</v>
      </c>
      <c r="R81" s="42"/>
      <c r="S81" s="9">
        <f>B81+J81</f>
        <v>0</v>
      </c>
      <c r="T81" s="9">
        <f>D81+L81</f>
        <v>0</v>
      </c>
      <c r="U81" s="9">
        <f>C81+K81</f>
        <v>291.2</v>
      </c>
      <c r="V81" s="9">
        <f>E81+M81</f>
        <v>38.5</v>
      </c>
      <c r="W81" s="9">
        <f>N81</f>
        <v>0</v>
      </c>
      <c r="X81" s="9">
        <f>F81+O81</f>
        <v>195.6</v>
      </c>
      <c r="Y81" s="9">
        <f>SUM(S81:X81)</f>
        <v>525.3</v>
      </c>
      <c r="Z81" s="22">
        <f>Y81/Y86</f>
        <v>0.001434368037</v>
      </c>
    </row>
    <row r="82" ht="12.0" customHeight="1">
      <c r="A82" s="19"/>
      <c r="B82" s="23"/>
      <c r="C82" s="23"/>
      <c r="D82" s="23"/>
      <c r="E82" s="23"/>
      <c r="F82" s="18"/>
      <c r="G82" s="23"/>
      <c r="H82" s="9"/>
      <c r="J82" s="23"/>
      <c r="K82" s="23"/>
      <c r="L82" s="23"/>
      <c r="M82" s="23"/>
      <c r="N82" s="21"/>
      <c r="O82" s="9"/>
      <c r="P82" s="23"/>
      <c r="Q82" s="22"/>
      <c r="R82" s="42"/>
      <c r="S82" s="9"/>
      <c r="T82" s="9"/>
      <c r="U82" s="9"/>
      <c r="V82" s="9"/>
      <c r="W82" s="9"/>
      <c r="X82" s="9"/>
      <c r="Y82" s="9"/>
      <c r="Z82" s="22"/>
    </row>
    <row r="83" ht="12.0" customHeight="1">
      <c r="A83" s="19"/>
      <c r="B83" s="23"/>
      <c r="C83" s="23"/>
      <c r="D83" s="23"/>
      <c r="E83" s="23"/>
      <c r="F83" s="18"/>
      <c r="G83" s="23"/>
      <c r="H83" s="9"/>
      <c r="J83" s="23"/>
      <c r="K83" s="23"/>
      <c r="L83" s="23"/>
      <c r="M83" s="23"/>
      <c r="N83" s="21"/>
      <c r="O83" s="9"/>
      <c r="P83" s="23"/>
      <c r="Q83" s="22"/>
      <c r="R83" s="42"/>
      <c r="S83" s="9"/>
      <c r="T83" s="9"/>
      <c r="U83" s="9"/>
      <c r="V83" s="9"/>
      <c r="W83" s="9"/>
      <c r="X83" s="9"/>
      <c r="Y83" s="9"/>
      <c r="Z83" s="22"/>
    </row>
    <row r="84" ht="12.0" customHeight="1">
      <c r="A84" s="19" t="s">
        <v>20</v>
      </c>
      <c r="B84" s="21">
        <v>470.3</v>
      </c>
      <c r="C84" s="21">
        <v>231.4</v>
      </c>
      <c r="D84" s="21">
        <v>296.6</v>
      </c>
      <c r="E84" s="21">
        <v>0.0</v>
      </c>
      <c r="F84" s="21">
        <v>48.3</v>
      </c>
      <c r="G84" s="61">
        <v>1046.6</v>
      </c>
      <c r="H84" s="9">
        <f>G84/G86</f>
        <v>0.005730210352</v>
      </c>
      <c r="J84" s="21">
        <v>59.5</v>
      </c>
      <c r="K84" s="61">
        <v>1190.4</v>
      </c>
      <c r="L84" s="61">
        <v>4183.8</v>
      </c>
      <c r="M84" s="21">
        <v>0.0</v>
      </c>
      <c r="N84" s="21">
        <v>0.0</v>
      </c>
      <c r="O84" s="61">
        <v>4510.1</v>
      </c>
      <c r="P84" s="61">
        <v>9943.9</v>
      </c>
      <c r="Q84" s="22">
        <f>P84/P86</f>
        <v>0.05416719551</v>
      </c>
      <c r="R84" s="42"/>
      <c r="S84" s="9">
        <f>B84+J84</f>
        <v>529.8</v>
      </c>
      <c r="T84" s="9">
        <f>D84+L84</f>
        <v>4480.4</v>
      </c>
      <c r="U84" s="9">
        <f>C84+K84</f>
        <v>1421.8</v>
      </c>
      <c r="V84" s="9">
        <f>E84+M84</f>
        <v>0</v>
      </c>
      <c r="W84" s="9">
        <f>N84</f>
        <v>0</v>
      </c>
      <c r="X84" s="9">
        <f>F84+O84</f>
        <v>4558.4</v>
      </c>
      <c r="Y84" s="9">
        <f>SUM(S84:X84)</f>
        <v>10990.4</v>
      </c>
      <c r="Z84" s="22">
        <f>Y84/Y86</f>
        <v>0.03001004849</v>
      </c>
    </row>
    <row r="85" ht="12.0" customHeight="1">
      <c r="A85" s="19"/>
      <c r="B85" s="43"/>
      <c r="C85" s="43"/>
      <c r="D85" s="43"/>
      <c r="E85" s="43"/>
      <c r="F85" s="18"/>
      <c r="G85" s="43"/>
      <c r="H85" s="9"/>
      <c r="J85" s="43"/>
      <c r="K85" s="43"/>
      <c r="L85" s="43"/>
      <c r="M85" s="43"/>
      <c r="N85" s="21"/>
      <c r="O85" s="9"/>
      <c r="P85" s="43"/>
      <c r="Q85" s="9"/>
      <c r="R85" s="42"/>
      <c r="S85" s="9"/>
      <c r="T85" s="9"/>
      <c r="U85" s="9"/>
      <c r="V85" s="9"/>
      <c r="W85" s="9"/>
      <c r="X85" s="9"/>
      <c r="Y85" s="9"/>
      <c r="Z85" s="9"/>
    </row>
    <row r="86" ht="12.0" customHeight="1">
      <c r="A86" s="26" t="s">
        <v>11</v>
      </c>
      <c r="B86" s="62">
        <v>126986.0</v>
      </c>
      <c r="C86" s="62">
        <v>31198.6</v>
      </c>
      <c r="D86" s="62">
        <v>18405.2</v>
      </c>
      <c r="E86" s="45">
        <v>0.0</v>
      </c>
      <c r="F86" s="62">
        <v>6056.2</v>
      </c>
      <c r="G86" s="62">
        <v>182646.0</v>
      </c>
      <c r="H86" s="27">
        <f>G86/G86</f>
        <v>1</v>
      </c>
      <c r="J86" s="62">
        <v>119927.4</v>
      </c>
      <c r="K86" s="62">
        <v>17004.5</v>
      </c>
      <c r="L86" s="62">
        <v>6591.8</v>
      </c>
      <c r="M86" s="62">
        <v>1540.0</v>
      </c>
      <c r="N86" s="45" t="s">
        <v>27</v>
      </c>
      <c r="O86" s="62">
        <v>38514.3</v>
      </c>
      <c r="P86" s="62">
        <v>183577.9</v>
      </c>
      <c r="Q86" s="28">
        <f>P86/P86</f>
        <v>1</v>
      </c>
      <c r="R86" s="27"/>
      <c r="S86" s="27">
        <f>B86+J86</f>
        <v>246913.4</v>
      </c>
      <c r="T86" s="27">
        <f>D86+L86</f>
        <v>24997</v>
      </c>
      <c r="U86" s="27">
        <f>C86+K86</f>
        <v>48203.1</v>
      </c>
      <c r="V86" s="27">
        <f>E86+M86</f>
        <v>1540</v>
      </c>
      <c r="W86" s="27" t="str">
        <f>N86</f>
        <v>?</v>
      </c>
      <c r="X86" s="27">
        <f>F86+O86</f>
        <v>44570.5</v>
      </c>
      <c r="Y86" s="27">
        <f>SUM(S86:X86)</f>
        <v>366224</v>
      </c>
      <c r="Z86" s="28">
        <f>Y86/Y86</f>
        <v>1</v>
      </c>
    </row>
    <row r="87" ht="12.0" customHeight="1">
      <c r="A87" s="26" t="s">
        <v>12</v>
      </c>
      <c r="B87" s="28">
        <f>B86/G86</f>
        <v>0.6952574926</v>
      </c>
      <c r="C87" s="28">
        <f>C86/G86</f>
        <v>0.1708145812</v>
      </c>
      <c r="D87" s="28">
        <f>D86/G86</f>
        <v>0.1007697951</v>
      </c>
      <c r="E87" s="28">
        <f>E86/G86</f>
        <v>0</v>
      </c>
      <c r="F87" s="28">
        <f>F86/G86</f>
        <v>0.03315813103</v>
      </c>
      <c r="G87" s="28">
        <f>G86/G86</f>
        <v>1</v>
      </c>
      <c r="H87" s="28"/>
      <c r="I87" s="28"/>
      <c r="J87" s="28">
        <f>J86/P86</f>
        <v>0.6532779817</v>
      </c>
      <c r="K87" s="28">
        <f>K86/P86</f>
        <v>0.09262825209</v>
      </c>
      <c r="L87" s="28">
        <f>L86/P86</f>
        <v>0.03590737229</v>
      </c>
      <c r="M87" s="28">
        <f>M86/P86</f>
        <v>0.008388809328</v>
      </c>
      <c r="N87" s="28" t="s">
        <v>27</v>
      </c>
      <c r="O87" s="28">
        <f>O86/P86</f>
        <v>0.2097981293</v>
      </c>
      <c r="P87" s="28">
        <f>P86/P86</f>
        <v>1</v>
      </c>
      <c r="Q87" s="28"/>
      <c r="R87" s="28"/>
      <c r="S87" s="28">
        <f>S86/Y86</f>
        <v>0.6742141422</v>
      </c>
      <c r="T87" s="28">
        <f>T86/Y86</f>
        <v>0.06825604002</v>
      </c>
      <c r="U87" s="28">
        <f>U86/Y86</f>
        <v>0.1316219035</v>
      </c>
      <c r="V87" s="28">
        <f>V86/Y86</f>
        <v>0.004205076674</v>
      </c>
      <c r="W87" s="28" t="s">
        <v>27</v>
      </c>
      <c r="X87" s="28">
        <f>X86/Y86</f>
        <v>0.1217028376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F88" si="81">SUM(B77:B84)</f>
        <v>503.9</v>
      </c>
      <c r="C88" s="9">
        <f t="shared" si="81"/>
        <v>31150.7</v>
      </c>
      <c r="D88" s="9">
        <f t="shared" si="81"/>
        <v>18349.1</v>
      </c>
      <c r="E88" s="9">
        <f t="shared" si="81"/>
        <v>0</v>
      </c>
      <c r="F88" s="9">
        <f t="shared" si="81"/>
        <v>1839.5</v>
      </c>
      <c r="G88" s="9">
        <f>SUM(G77:G81)+'2000'!G80+SUM('2000'!G82:G84)</f>
        <v>51163.6</v>
      </c>
      <c r="H88" s="9"/>
      <c r="I88" s="9"/>
      <c r="J88" s="9">
        <f t="shared" ref="J88:O88" si="82">SUM(J77:J84)</f>
        <v>59.5</v>
      </c>
      <c r="K88" s="9">
        <f t="shared" si="82"/>
        <v>16965.8</v>
      </c>
      <c r="L88" s="9">
        <f t="shared" si="82"/>
        <v>6555</v>
      </c>
      <c r="M88" s="9">
        <f t="shared" si="82"/>
        <v>1539.9</v>
      </c>
      <c r="N88" s="9">
        <f t="shared" si="82"/>
        <v>0</v>
      </c>
      <c r="O88" s="9">
        <f t="shared" si="82"/>
        <v>11900</v>
      </c>
      <c r="P88" s="9">
        <f>SUM(P77:P81)+'2000'!P80+SUM('2000'!P82:P84)</f>
        <v>28445.3</v>
      </c>
      <c r="Q88" s="9"/>
      <c r="R88" s="9"/>
      <c r="S88" s="9">
        <f t="shared" ref="S88:X88" si="83">SUM(S77:S84)</f>
        <v>563.4</v>
      </c>
      <c r="T88" s="9">
        <f t="shared" si="83"/>
        <v>24904.1</v>
      </c>
      <c r="U88" s="9">
        <f t="shared" si="83"/>
        <v>48116.5</v>
      </c>
      <c r="V88" s="9">
        <f t="shared" si="83"/>
        <v>1539.9</v>
      </c>
      <c r="W88" s="9">
        <f t="shared" si="83"/>
        <v>0</v>
      </c>
      <c r="X88" s="9">
        <f t="shared" si="83"/>
        <v>13739.5</v>
      </c>
      <c r="Y88" s="9">
        <f>SUM(Y77:Y81)+'2000'!Y80+SUM('2000'!Y82:Y84)</f>
        <v>79610</v>
      </c>
      <c r="Z88" s="9"/>
    </row>
    <row r="89" ht="12.0" customHeight="1">
      <c r="A89" s="29" t="s">
        <v>22</v>
      </c>
      <c r="B89" s="22">
        <f t="shared" ref="B89:D89" si="84">B88/B86</f>
        <v>0.00396815397</v>
      </c>
      <c r="C89" s="22">
        <f t="shared" si="84"/>
        <v>0.9984646747</v>
      </c>
      <c r="D89" s="22">
        <f t="shared" si="84"/>
        <v>0.9969519484</v>
      </c>
      <c r="E89" s="30" t="s">
        <v>23</v>
      </c>
      <c r="F89" s="22">
        <f t="shared" ref="F89:G89" si="85">F88/F86</f>
        <v>0.3037383178</v>
      </c>
      <c r="G89" s="22">
        <f t="shared" si="85"/>
        <v>0.2801243936</v>
      </c>
      <c r="H89" s="22"/>
      <c r="I89" s="22"/>
      <c r="J89" s="22">
        <f t="shared" ref="J89:M89" si="86">J88/J86</f>
        <v>0.0004961334941</v>
      </c>
      <c r="K89" s="22">
        <f t="shared" si="86"/>
        <v>0.9977241318</v>
      </c>
      <c r="L89" s="22">
        <f t="shared" si="86"/>
        <v>0.9944173064</v>
      </c>
      <c r="M89" s="22">
        <f t="shared" si="86"/>
        <v>0.9999350649</v>
      </c>
      <c r="N89" s="22">
        <v>0.0</v>
      </c>
      <c r="O89" s="22">
        <f t="shared" ref="O89:P89" si="87">O88/O86</f>
        <v>0.3089761465</v>
      </c>
      <c r="P89" s="22">
        <f t="shared" si="87"/>
        <v>0.1549494792</v>
      </c>
      <c r="Q89" s="22"/>
      <c r="R89" s="22"/>
      <c r="S89" s="22">
        <f t="shared" ref="S89:V89" si="88">S88/S86</f>
        <v>0.002281771666</v>
      </c>
      <c r="T89" s="22">
        <f t="shared" si="88"/>
        <v>0.996283554</v>
      </c>
      <c r="U89" s="22">
        <f t="shared" si="88"/>
        <v>0.998203435</v>
      </c>
      <c r="V89" s="22">
        <f t="shared" si="88"/>
        <v>0.9999350649</v>
      </c>
      <c r="W89" s="22">
        <v>0.0</v>
      </c>
      <c r="X89" s="22">
        <f t="shared" ref="X89:Y89" si="89">X88/X86</f>
        <v>0.308264435</v>
      </c>
      <c r="Y89" s="22">
        <f t="shared" si="89"/>
        <v>0.2173806195</v>
      </c>
      <c r="Z89" s="22"/>
    </row>
    <row r="90" ht="12.0" customHeight="1">
      <c r="A90" s="31" t="s">
        <v>24</v>
      </c>
      <c r="B90" s="32">
        <f>B88/G88</f>
        <v>0.009848798755</v>
      </c>
      <c r="C90" s="32">
        <f>C88/G88</f>
        <v>0.6088449601</v>
      </c>
      <c r="D90" s="32">
        <f>D88/G88</f>
        <v>0.358635827</v>
      </c>
      <c r="E90" s="32">
        <f>E88/G88</f>
        <v>0</v>
      </c>
      <c r="F90" s="32">
        <f>F88/G88</f>
        <v>0.03595329492</v>
      </c>
      <c r="G90" s="32">
        <f>G88/G88</f>
        <v>1</v>
      </c>
      <c r="H90" s="32"/>
      <c r="I90" s="32"/>
      <c r="J90" s="32">
        <f>J88/P88</f>
        <v>0.00209173396</v>
      </c>
      <c r="K90" s="32">
        <f>K88/P88</f>
        <v>0.5964359666</v>
      </c>
      <c r="L90" s="32">
        <f>L88/P88</f>
        <v>0.2304422875</v>
      </c>
      <c r="M90" s="32">
        <f>M88/P88</f>
        <v>0.05413548108</v>
      </c>
      <c r="N90" s="32">
        <v>0.0</v>
      </c>
      <c r="O90" s="32">
        <f>O88/P88</f>
        <v>0.4183467919</v>
      </c>
      <c r="P90" s="32">
        <f>P88/P88</f>
        <v>1</v>
      </c>
      <c r="Q90" s="32"/>
      <c r="R90" s="32"/>
      <c r="S90" s="32">
        <f>S88/Y88</f>
        <v>0.007077000377</v>
      </c>
      <c r="T90" s="32">
        <f>T88/Y88</f>
        <v>0.3128262781</v>
      </c>
      <c r="U90" s="32">
        <f>U88/Y88</f>
        <v>0.6044027132</v>
      </c>
      <c r="V90" s="32">
        <f>V88/Y88</f>
        <v>0.01934304736</v>
      </c>
      <c r="W90" s="32">
        <v>0.0</v>
      </c>
      <c r="X90" s="32">
        <f>X88/Y88</f>
        <v>0.1725851024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9"/>
      <c r="P91" s="30"/>
      <c r="Q91" s="30"/>
      <c r="R91" s="30"/>
      <c r="S91" s="30"/>
      <c r="T91" s="30"/>
      <c r="U91" s="30"/>
      <c r="V91" s="30"/>
      <c r="W91" s="9"/>
      <c r="X91" s="9"/>
      <c r="Y91" s="30"/>
      <c r="Z91" s="30"/>
    </row>
    <row r="92" ht="12.0" customHeight="1">
      <c r="A92" s="9" t="s">
        <v>31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R92" s="4"/>
    </row>
    <row r="93" ht="12.0" customHeight="1">
      <c r="A93" s="9" t="s">
        <v>32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R93" s="4"/>
    </row>
    <row r="94" ht="12.0" customHeight="1">
      <c r="A94" s="33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R94" s="4"/>
    </row>
    <row r="95" ht="12.0" customHeight="1">
      <c r="A95" s="3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R95" s="4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R96" s="4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R97" s="4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R98" s="4"/>
    </row>
    <row r="99">
      <c r="A99" s="52" t="s">
        <v>33</v>
      </c>
      <c r="B99" s="53" t="s">
        <v>38</v>
      </c>
      <c r="R99" s="4"/>
    </row>
    <row r="100" ht="12.0" customHeight="1">
      <c r="R100" s="4"/>
    </row>
    <row r="101" ht="12.0" customHeight="1">
      <c r="R101" s="4"/>
    </row>
    <row r="102" ht="12.0" customHeight="1">
      <c r="G102" s="54" t="s">
        <v>39</v>
      </c>
      <c r="H102" s="55">
        <f>G21-'1998'!G21</f>
        <v>-17</v>
      </c>
      <c r="R102" s="4"/>
    </row>
    <row r="103" ht="12.0" customHeight="1">
      <c r="D103" s="37"/>
      <c r="G103" s="54" t="s">
        <v>40</v>
      </c>
      <c r="H103" s="55">
        <f>G19-G21-'1998'!G19+'1998'!G21</f>
        <v>-61</v>
      </c>
      <c r="R103" s="4"/>
    </row>
    <row r="104" ht="12.0" customHeight="1">
      <c r="G104" s="56" t="s">
        <v>41</v>
      </c>
      <c r="H104" s="57">
        <f>H102-H103</f>
        <v>44</v>
      </c>
      <c r="R104" s="4"/>
    </row>
    <row r="105" ht="12.0" customHeight="1">
      <c r="G105" s="54" t="s">
        <v>42</v>
      </c>
      <c r="H105" s="55">
        <f>P21-'1998'!P21</f>
        <v>-1</v>
      </c>
      <c r="R105" s="4"/>
    </row>
    <row r="106" ht="12.0" customHeight="1">
      <c r="G106" s="54" t="s">
        <v>43</v>
      </c>
      <c r="H106" s="58">
        <f>P19-P21-'1998'!P19+'1998'!P21</f>
        <v>-6</v>
      </c>
      <c r="R106" s="4"/>
    </row>
    <row r="107" ht="12.0" customHeight="1">
      <c r="G107" s="56" t="s">
        <v>44</v>
      </c>
      <c r="H107" s="59">
        <f>H105-H106</f>
        <v>5</v>
      </c>
      <c r="R107" s="4"/>
    </row>
    <row r="108" ht="12.0" customHeight="1">
      <c r="G108" s="54" t="s">
        <v>45</v>
      </c>
      <c r="H108" s="55">
        <f>G46-'1998'!G46</f>
        <v>3291</v>
      </c>
      <c r="R108" s="4"/>
    </row>
    <row r="109" ht="12.0" customHeight="1">
      <c r="G109" s="54" t="s">
        <v>46</v>
      </c>
      <c r="H109" s="55">
        <f>G44-G46-'1998'!G44+'1998'!G46</f>
        <v>-2466</v>
      </c>
      <c r="R109" s="4"/>
    </row>
    <row r="110" ht="12.0" customHeight="1">
      <c r="G110" s="56" t="s">
        <v>47</v>
      </c>
      <c r="H110" s="57">
        <f>H108-H109</f>
        <v>5757</v>
      </c>
      <c r="R110" s="4"/>
    </row>
    <row r="111" ht="12.0" customHeight="1">
      <c r="G111" s="54" t="s">
        <v>48</v>
      </c>
      <c r="H111" s="55">
        <f>P46-'1998'!P46</f>
        <v>7149</v>
      </c>
      <c r="R111" s="4"/>
    </row>
    <row r="112" ht="12.0" customHeight="1">
      <c r="G112" s="54" t="s">
        <v>49</v>
      </c>
      <c r="H112" s="55">
        <f>P44-P46-'1998'!P44+'1998'!P46</f>
        <v>41930</v>
      </c>
      <c r="R112" s="4"/>
    </row>
    <row r="113" ht="12.0" customHeight="1">
      <c r="G113" s="56" t="s">
        <v>50</v>
      </c>
      <c r="H113" s="57">
        <f>H111-H112</f>
        <v>-34781</v>
      </c>
      <c r="R113" s="4"/>
    </row>
    <row r="114" ht="12.0" customHeight="1">
      <c r="G114" s="54" t="s">
        <v>51</v>
      </c>
      <c r="H114" s="55">
        <f>G88-'1998'!G88</f>
        <v>475.5</v>
      </c>
      <c r="R114" s="4"/>
    </row>
    <row r="115" ht="12.0" customHeight="1">
      <c r="G115" s="54" t="s">
        <v>52</v>
      </c>
      <c r="H115" s="55">
        <f>G86-G88-'1998'!G86+'1998'!G88</f>
        <v>776.5</v>
      </c>
      <c r="R115" s="4"/>
    </row>
    <row r="116" ht="12.0" customHeight="1">
      <c r="G116" s="56" t="s">
        <v>53</v>
      </c>
      <c r="H116" s="57">
        <f>H114-H115</f>
        <v>-301</v>
      </c>
      <c r="R116" s="4"/>
    </row>
    <row r="117" ht="12.0" customHeight="1">
      <c r="G117" s="54" t="s">
        <v>54</v>
      </c>
      <c r="H117" s="55">
        <f>P88-'1998'!P88</f>
        <v>262.4</v>
      </c>
      <c r="R117" s="4"/>
    </row>
    <row r="118" ht="12.0" customHeight="1">
      <c r="G118" s="54" t="s">
        <v>55</v>
      </c>
      <c r="H118" s="55">
        <f>P86-P88-'1998'!P86+'1998'!P88</f>
        <v>1462.5</v>
      </c>
      <c r="R118" s="4"/>
    </row>
    <row r="119" ht="12.0" customHeight="1">
      <c r="G119" s="56" t="s">
        <v>56</v>
      </c>
      <c r="H119" s="57">
        <f>H117-H118</f>
        <v>-1200.1</v>
      </c>
      <c r="R119" s="4"/>
    </row>
    <row r="120" ht="12.0" customHeight="1">
      <c r="R120" s="4"/>
    </row>
    <row r="121" ht="12.0" customHeight="1">
      <c r="B121" s="63" t="s">
        <v>57</v>
      </c>
      <c r="G121" s="52"/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42736.0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15" t="s">
        <v>14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59">
        <v>7317.0</v>
      </c>
      <c r="C9" s="9">
        <v>34.0</v>
      </c>
      <c r="D9" s="9">
        <v>36.0</v>
      </c>
      <c r="E9" s="9">
        <v>612.0</v>
      </c>
      <c r="F9" s="9">
        <v>2610.0</v>
      </c>
      <c r="G9" s="9">
        <v>10609.0</v>
      </c>
      <c r="H9" s="160">
        <f t="shared" ref="H9:H17" si="2">G9/G$19</f>
        <v>0.6320147742</v>
      </c>
      <c r="I9" s="161"/>
      <c r="J9" s="159">
        <v>523.0</v>
      </c>
      <c r="K9" s="9">
        <v>18.0</v>
      </c>
      <c r="L9" s="9">
        <v>20.0</v>
      </c>
      <c r="M9" s="9">
        <v>245.0</v>
      </c>
      <c r="N9" s="9">
        <v>3.0</v>
      </c>
      <c r="O9" s="9">
        <v>1962.0</v>
      </c>
      <c r="P9" s="9">
        <v>2771.0</v>
      </c>
      <c r="Q9" s="160">
        <f t="shared" ref="Q9:Q17" si="3">P9/P$19</f>
        <v>0.8147603646</v>
      </c>
      <c r="R9" s="4"/>
      <c r="S9" s="159">
        <f t="shared" ref="S9:V9" si="1">B9+J9</f>
        <v>7840</v>
      </c>
      <c r="T9" s="9">
        <f t="shared" si="1"/>
        <v>52</v>
      </c>
      <c r="U9" s="9">
        <f t="shared" si="1"/>
        <v>56</v>
      </c>
      <c r="V9" s="9">
        <f t="shared" si="1"/>
        <v>857</v>
      </c>
      <c r="W9" s="9">
        <f t="shared" ref="W9:W17" si="5">N9</f>
        <v>3</v>
      </c>
      <c r="X9" s="9">
        <f t="shared" ref="X9:X17" si="6">F9+O9</f>
        <v>4572</v>
      </c>
      <c r="Y9" s="9">
        <f t="shared" ref="Y9:Y17" si="7">SUM(S9:X9)</f>
        <v>13380</v>
      </c>
      <c r="Z9" s="160">
        <f t="shared" ref="Z9:Z17" si="8">Y9/Y$19</f>
        <v>0.6628027939</v>
      </c>
    </row>
    <row r="10" ht="11.25" customHeight="1">
      <c r="A10" s="158" t="s">
        <v>16</v>
      </c>
      <c r="B10" s="159">
        <v>0.0</v>
      </c>
      <c r="C10" s="9">
        <v>1640.0</v>
      </c>
      <c r="D10" s="9">
        <v>1969.0</v>
      </c>
      <c r="E10" s="9">
        <v>25.0</v>
      </c>
      <c r="F10" s="9">
        <v>742.0</v>
      </c>
      <c r="G10" s="9">
        <v>4376.0</v>
      </c>
      <c r="H10" s="160">
        <f t="shared" si="2"/>
        <v>0.260693435</v>
      </c>
      <c r="I10" s="161"/>
      <c r="J10" s="159">
        <v>0.0</v>
      </c>
      <c r="K10" s="9">
        <v>48.0</v>
      </c>
      <c r="L10" s="9">
        <v>20.0</v>
      </c>
      <c r="M10" s="9">
        <v>3.0</v>
      </c>
      <c r="N10" s="9">
        <v>0.0</v>
      </c>
      <c r="O10" s="9">
        <v>138.0</v>
      </c>
      <c r="P10" s="9">
        <v>209.0</v>
      </c>
      <c r="Q10" s="160">
        <f t="shared" si="3"/>
        <v>0.06145251397</v>
      </c>
      <c r="R10" s="4"/>
      <c r="S10" s="159">
        <f t="shared" ref="S10:V10" si="4">B10+J10</f>
        <v>0</v>
      </c>
      <c r="T10" s="9">
        <f t="shared" si="4"/>
        <v>1688</v>
      </c>
      <c r="U10" s="9">
        <f t="shared" si="4"/>
        <v>1989</v>
      </c>
      <c r="V10" s="9">
        <f t="shared" si="4"/>
        <v>28</v>
      </c>
      <c r="W10" s="9">
        <f t="shared" si="5"/>
        <v>0</v>
      </c>
      <c r="X10" s="9">
        <f t="shared" si="6"/>
        <v>880</v>
      </c>
      <c r="Y10" s="9">
        <f t="shared" si="7"/>
        <v>4585</v>
      </c>
      <c r="Z10" s="160">
        <f t="shared" si="8"/>
        <v>0.2271263685</v>
      </c>
    </row>
    <row r="11" ht="11.25" customHeight="1">
      <c r="A11" s="158" t="s">
        <v>17</v>
      </c>
      <c r="B11" s="159">
        <v>0.0</v>
      </c>
      <c r="C11" s="9">
        <v>1299.0</v>
      </c>
      <c r="D11" s="9">
        <v>0.0</v>
      </c>
      <c r="E11" s="9">
        <v>0.0</v>
      </c>
      <c r="F11" s="9">
        <v>346.0</v>
      </c>
      <c r="G11" s="9">
        <v>1645.0</v>
      </c>
      <c r="H11" s="160">
        <f t="shared" si="2"/>
        <v>0.09799833194</v>
      </c>
      <c r="I11" s="161"/>
      <c r="J11" s="159">
        <v>0.0</v>
      </c>
      <c r="K11" s="9">
        <v>184.0</v>
      </c>
      <c r="L11" s="9">
        <v>0.0</v>
      </c>
      <c r="M11" s="9">
        <v>0.0</v>
      </c>
      <c r="N11" s="9">
        <v>0.0</v>
      </c>
      <c r="O11" s="9">
        <v>138.0</v>
      </c>
      <c r="P11" s="9">
        <v>322.0</v>
      </c>
      <c r="Q11" s="160">
        <f t="shared" si="3"/>
        <v>0.09467803587</v>
      </c>
      <c r="R11" s="4"/>
      <c r="S11" s="159">
        <f t="shared" ref="S11:V11" si="9">B11+J11</f>
        <v>0</v>
      </c>
      <c r="T11" s="9">
        <f t="shared" si="9"/>
        <v>1483</v>
      </c>
      <c r="U11" s="9">
        <f t="shared" si="9"/>
        <v>0</v>
      </c>
      <c r="V11" s="9">
        <f t="shared" si="9"/>
        <v>0</v>
      </c>
      <c r="W11" s="9">
        <f t="shared" si="5"/>
        <v>0</v>
      </c>
      <c r="X11" s="9">
        <f t="shared" si="6"/>
        <v>484</v>
      </c>
      <c r="Y11" s="9">
        <f t="shared" si="7"/>
        <v>1967</v>
      </c>
      <c r="Z11" s="160">
        <f t="shared" si="8"/>
        <v>0.09743894586</v>
      </c>
    </row>
    <row r="12" ht="11.25" customHeight="1">
      <c r="A12" s="158" t="s">
        <v>18</v>
      </c>
      <c r="B12" s="159">
        <v>0.0</v>
      </c>
      <c r="C12" s="9">
        <v>2.0</v>
      </c>
      <c r="D12" s="9">
        <v>21.0</v>
      </c>
      <c r="E12" s="9">
        <v>0.0</v>
      </c>
      <c r="F12" s="9">
        <v>2.0</v>
      </c>
      <c r="G12" s="9">
        <v>25.0</v>
      </c>
      <c r="H12" s="160">
        <f t="shared" si="2"/>
        <v>0.001489336352</v>
      </c>
      <c r="I12" s="161"/>
      <c r="J12" s="15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v>0.0</v>
      </c>
      <c r="Q12" s="160">
        <f t="shared" si="3"/>
        <v>0</v>
      </c>
      <c r="R12" s="4"/>
      <c r="S12" s="159">
        <f t="shared" ref="S12:V12" si="10">B12+J12</f>
        <v>0</v>
      </c>
      <c r="T12" s="9">
        <f t="shared" si="10"/>
        <v>2</v>
      </c>
      <c r="U12" s="9">
        <f t="shared" si="10"/>
        <v>21</v>
      </c>
      <c r="V12" s="9">
        <f t="shared" si="10"/>
        <v>0</v>
      </c>
      <c r="W12" s="9">
        <f t="shared" si="5"/>
        <v>0</v>
      </c>
      <c r="X12" s="9">
        <f t="shared" si="6"/>
        <v>2</v>
      </c>
      <c r="Y12" s="9">
        <f t="shared" si="7"/>
        <v>25</v>
      </c>
      <c r="Z12" s="160">
        <f t="shared" si="8"/>
        <v>0.001238420766</v>
      </c>
    </row>
    <row r="13" ht="11.25" customHeight="1">
      <c r="A13" s="158" t="s">
        <v>155</v>
      </c>
      <c r="B13" s="159">
        <v>0.0</v>
      </c>
      <c r="C13" s="9">
        <v>24.0</v>
      </c>
      <c r="D13" s="9">
        <v>27.0</v>
      </c>
      <c r="E13" s="9">
        <v>0.0</v>
      </c>
      <c r="F13" s="9">
        <v>22.0</v>
      </c>
      <c r="G13" s="9">
        <v>73.0</v>
      </c>
      <c r="H13" s="160">
        <f t="shared" si="2"/>
        <v>0.004348862147</v>
      </c>
      <c r="I13" s="161"/>
      <c r="J13" s="159">
        <v>0.0</v>
      </c>
      <c r="K13" s="9">
        <v>7.0</v>
      </c>
      <c r="L13" s="9">
        <v>1.0</v>
      </c>
      <c r="M13" s="9">
        <v>0.0</v>
      </c>
      <c r="N13" s="9">
        <v>0.0</v>
      </c>
      <c r="O13" s="9">
        <v>65.0</v>
      </c>
      <c r="P13" s="9">
        <v>73.0</v>
      </c>
      <c r="Q13" s="160">
        <f t="shared" si="3"/>
        <v>0.02146427521</v>
      </c>
      <c r="R13" s="4"/>
      <c r="S13" s="159">
        <f t="shared" ref="S13:V13" si="11">B13+J13</f>
        <v>0</v>
      </c>
      <c r="T13" s="9">
        <f t="shared" si="11"/>
        <v>31</v>
      </c>
      <c r="U13" s="9">
        <f t="shared" si="11"/>
        <v>28</v>
      </c>
      <c r="V13" s="9">
        <f t="shared" si="11"/>
        <v>0</v>
      </c>
      <c r="W13" s="9">
        <f t="shared" si="5"/>
        <v>0</v>
      </c>
      <c r="X13" s="9">
        <f t="shared" si="6"/>
        <v>87</v>
      </c>
      <c r="Y13" s="9">
        <f t="shared" si="7"/>
        <v>146</v>
      </c>
      <c r="Z13" s="160">
        <f t="shared" si="8"/>
        <v>0.007232377273</v>
      </c>
    </row>
    <row r="14" ht="11.25" customHeight="1">
      <c r="A14" s="158" t="s">
        <v>19</v>
      </c>
      <c r="B14" s="159">
        <v>0.0</v>
      </c>
      <c r="C14" s="9">
        <v>25.0</v>
      </c>
      <c r="D14" s="9">
        <v>0.0</v>
      </c>
      <c r="E14" s="9">
        <v>0.0</v>
      </c>
      <c r="F14" s="9">
        <v>11.0</v>
      </c>
      <c r="G14" s="9">
        <v>36.0</v>
      </c>
      <c r="H14" s="160">
        <f t="shared" si="2"/>
        <v>0.002144644346</v>
      </c>
      <c r="I14" s="161"/>
      <c r="J14" s="159">
        <v>0.0</v>
      </c>
      <c r="K14" s="9">
        <v>6.0</v>
      </c>
      <c r="L14" s="9">
        <v>1.0</v>
      </c>
      <c r="M14" s="9">
        <v>0.0</v>
      </c>
      <c r="N14" s="9">
        <v>0.0</v>
      </c>
      <c r="O14" s="9">
        <v>5.0</v>
      </c>
      <c r="P14" s="9">
        <v>12.0</v>
      </c>
      <c r="Q14" s="160">
        <f t="shared" si="3"/>
        <v>0.003528374008</v>
      </c>
      <c r="R14" s="4"/>
      <c r="S14" s="159">
        <f t="shared" ref="S14:V14" si="12">B14+J14</f>
        <v>0</v>
      </c>
      <c r="T14" s="9">
        <f t="shared" si="12"/>
        <v>31</v>
      </c>
      <c r="U14" s="9">
        <f t="shared" si="12"/>
        <v>1</v>
      </c>
      <c r="V14" s="9">
        <f t="shared" si="12"/>
        <v>0</v>
      </c>
      <c r="W14" s="9">
        <f t="shared" si="5"/>
        <v>0</v>
      </c>
      <c r="X14" s="9">
        <f t="shared" si="6"/>
        <v>16</v>
      </c>
      <c r="Y14" s="9">
        <f t="shared" si="7"/>
        <v>48</v>
      </c>
      <c r="Z14" s="160">
        <f t="shared" si="8"/>
        <v>0.00237776787</v>
      </c>
    </row>
    <row r="15" ht="11.25" customHeight="1">
      <c r="A15" s="158" t="s">
        <v>64</v>
      </c>
      <c r="B15" s="159">
        <v>0.0</v>
      </c>
      <c r="C15" s="9">
        <v>6.0</v>
      </c>
      <c r="D15" s="9">
        <v>0.0</v>
      </c>
      <c r="E15" s="9">
        <v>0.0</v>
      </c>
      <c r="F15" s="9">
        <v>7.0</v>
      </c>
      <c r="G15" s="9">
        <v>13.0</v>
      </c>
      <c r="H15" s="160">
        <f t="shared" si="2"/>
        <v>0.0007744549029</v>
      </c>
      <c r="I15" s="161"/>
      <c r="J15" s="159">
        <v>0.0</v>
      </c>
      <c r="K15" s="9">
        <v>4.0</v>
      </c>
      <c r="L15" s="9">
        <v>0.0</v>
      </c>
      <c r="M15" s="9">
        <v>0.0</v>
      </c>
      <c r="N15" s="9">
        <v>0.0</v>
      </c>
      <c r="O15" s="9">
        <v>10.0</v>
      </c>
      <c r="P15" s="9">
        <v>14.0</v>
      </c>
      <c r="Q15" s="160">
        <f t="shared" si="3"/>
        <v>0.004116436342</v>
      </c>
      <c r="R15" s="4"/>
      <c r="S15" s="159">
        <f t="shared" ref="S15:V15" si="13">B15+J15</f>
        <v>0</v>
      </c>
      <c r="T15" s="9">
        <f t="shared" si="13"/>
        <v>10</v>
      </c>
      <c r="U15" s="9">
        <f t="shared" si="13"/>
        <v>0</v>
      </c>
      <c r="V15" s="9">
        <f t="shared" si="13"/>
        <v>0</v>
      </c>
      <c r="W15" s="9">
        <f t="shared" si="5"/>
        <v>0</v>
      </c>
      <c r="X15" s="9">
        <f t="shared" si="6"/>
        <v>17</v>
      </c>
      <c r="Y15" s="9">
        <f t="shared" si="7"/>
        <v>27</v>
      </c>
      <c r="Z15" s="160">
        <f t="shared" si="8"/>
        <v>0.001337494427</v>
      </c>
    </row>
    <row r="16" ht="11.25" customHeight="1">
      <c r="A16" s="158" t="s">
        <v>65</v>
      </c>
      <c r="B16" s="159">
        <v>0.0</v>
      </c>
      <c r="C16" s="9">
        <v>1.0</v>
      </c>
      <c r="D16" s="9">
        <v>0.0</v>
      </c>
      <c r="E16" s="9">
        <v>0.0</v>
      </c>
      <c r="F16" s="9">
        <v>4.0</v>
      </c>
      <c r="G16" s="9">
        <v>5.0</v>
      </c>
      <c r="H16" s="160">
        <f t="shared" si="2"/>
        <v>0.0002978672703</v>
      </c>
      <c r="I16" s="161"/>
      <c r="J16" s="159">
        <v>0.0</v>
      </c>
      <c r="K16" s="9">
        <v>0.0</v>
      </c>
      <c r="L16" s="9">
        <v>0.0</v>
      </c>
      <c r="M16" s="9">
        <v>0.0</v>
      </c>
      <c r="N16" s="9">
        <v>0.0</v>
      </c>
      <c r="O16" s="9">
        <v>6.0</v>
      </c>
      <c r="P16" s="9">
        <v>6.0</v>
      </c>
      <c r="Q16" s="160">
        <f t="shared" si="3"/>
        <v>0.001764187004</v>
      </c>
      <c r="R16" s="4"/>
      <c r="S16" s="159">
        <f t="shared" ref="S16:V16" si="14">B16+J16</f>
        <v>0</v>
      </c>
      <c r="T16" s="9">
        <f t="shared" si="14"/>
        <v>1</v>
      </c>
      <c r="U16" s="9">
        <f t="shared" si="14"/>
        <v>0</v>
      </c>
      <c r="V16" s="9">
        <f t="shared" si="14"/>
        <v>0</v>
      </c>
      <c r="W16" s="9">
        <f t="shared" si="5"/>
        <v>0</v>
      </c>
      <c r="X16" s="9">
        <f t="shared" si="6"/>
        <v>10</v>
      </c>
      <c r="Y16" s="9">
        <f t="shared" si="7"/>
        <v>11</v>
      </c>
      <c r="Z16" s="160">
        <f t="shared" si="8"/>
        <v>0.000544905137</v>
      </c>
    </row>
    <row r="17" ht="11.25" customHeight="1">
      <c r="A17" s="158" t="s">
        <v>196</v>
      </c>
      <c r="B17" s="159">
        <v>0.0</v>
      </c>
      <c r="C17" s="9">
        <v>0.0</v>
      </c>
      <c r="D17" s="9">
        <v>0.0</v>
      </c>
      <c r="E17" s="9">
        <v>0.0</v>
      </c>
      <c r="F17" s="9">
        <v>4.0</v>
      </c>
      <c r="G17" s="9">
        <v>4.0</v>
      </c>
      <c r="H17" s="160">
        <f t="shared" si="2"/>
        <v>0.0002382938163</v>
      </c>
      <c r="I17" s="161"/>
      <c r="J17" s="159">
        <v>0.0</v>
      </c>
      <c r="K17" s="9">
        <v>0.0</v>
      </c>
      <c r="L17" s="9">
        <v>0.0</v>
      </c>
      <c r="M17" s="9">
        <v>0.0</v>
      </c>
      <c r="N17" s="9">
        <v>0.0</v>
      </c>
      <c r="O17" s="9">
        <v>1.0</v>
      </c>
      <c r="P17" s="9">
        <v>1.0</v>
      </c>
      <c r="Q17" s="160">
        <f t="shared" si="3"/>
        <v>0.0002940311673</v>
      </c>
      <c r="R17" s="4"/>
      <c r="S17" s="159">
        <f t="shared" ref="S17:V17" si="15">B17+J17</f>
        <v>0</v>
      </c>
      <c r="T17" s="9">
        <f t="shared" si="15"/>
        <v>0</v>
      </c>
      <c r="U17" s="9">
        <f t="shared" si="15"/>
        <v>0</v>
      </c>
      <c r="V17" s="9">
        <f t="shared" si="15"/>
        <v>0</v>
      </c>
      <c r="W17" s="9">
        <f t="shared" si="5"/>
        <v>0</v>
      </c>
      <c r="X17" s="9">
        <f t="shared" si="6"/>
        <v>5</v>
      </c>
      <c r="Y17" s="9">
        <f t="shared" si="7"/>
        <v>5</v>
      </c>
      <c r="Z17" s="160">
        <f t="shared" si="8"/>
        <v>0.0002476841532</v>
      </c>
    </row>
    <row r="18" ht="11.25" customHeight="1">
      <c r="A18" s="162"/>
      <c r="B18" s="163"/>
      <c r="C18" s="18"/>
      <c r="D18" s="18"/>
      <c r="E18" s="18"/>
      <c r="F18" s="18"/>
      <c r="G18" s="18"/>
      <c r="H18" s="164"/>
      <c r="I18" s="165"/>
      <c r="J18" s="166"/>
      <c r="K18" s="48"/>
      <c r="L18" s="48"/>
      <c r="M18" s="48"/>
      <c r="N18" s="48"/>
      <c r="O18" s="48"/>
      <c r="P18" s="48"/>
      <c r="Q18" s="167"/>
      <c r="R18" s="4"/>
      <c r="S18" s="159"/>
      <c r="T18" s="9"/>
      <c r="U18" s="9"/>
      <c r="V18" s="9"/>
      <c r="W18" s="9"/>
      <c r="X18" s="9"/>
      <c r="Y18" s="9"/>
      <c r="Z18" s="168"/>
    </row>
    <row r="19" ht="11.25" customHeight="1">
      <c r="A19" s="169" t="s">
        <v>11</v>
      </c>
      <c r="B19" s="170">
        <v>7317.0</v>
      </c>
      <c r="C19" s="27">
        <v>3031.0</v>
      </c>
      <c r="D19" s="27">
        <v>2053.0</v>
      </c>
      <c r="E19" s="27">
        <v>637.0</v>
      </c>
      <c r="F19" s="27">
        <v>3748.0</v>
      </c>
      <c r="G19" s="27">
        <v>16786.0</v>
      </c>
      <c r="H19" s="171">
        <f>G19/G19</f>
        <v>1</v>
      </c>
      <c r="I19" s="161"/>
      <c r="J19" s="172">
        <v>594.0</v>
      </c>
      <c r="K19" s="121">
        <v>282.0</v>
      </c>
      <c r="L19" s="121">
        <v>45.0</v>
      </c>
      <c r="M19" s="123">
        <v>272.0</v>
      </c>
      <c r="N19" s="123">
        <v>3.0</v>
      </c>
      <c r="O19" s="123">
        <v>2205.0</v>
      </c>
      <c r="P19" s="123">
        <v>3401.0</v>
      </c>
      <c r="Q19" s="171">
        <f>P19/P19</f>
        <v>1</v>
      </c>
      <c r="R19" s="4"/>
      <c r="S19" s="170">
        <f t="shared" ref="S19:V19" si="16">B19+J19</f>
        <v>7911</v>
      </c>
      <c r="T19" s="27">
        <f t="shared" si="16"/>
        <v>3313</v>
      </c>
      <c r="U19" s="27">
        <f t="shared" si="16"/>
        <v>2098</v>
      </c>
      <c r="V19" s="27">
        <f t="shared" si="16"/>
        <v>909</v>
      </c>
      <c r="W19" s="27">
        <f>N19</f>
        <v>3</v>
      </c>
      <c r="X19" s="27">
        <f>F19+O19</f>
        <v>5953</v>
      </c>
      <c r="Y19" s="27">
        <f>SUM(S19:X19)</f>
        <v>20187</v>
      </c>
      <c r="Z19" s="173">
        <f>Y19/Y19</f>
        <v>1</v>
      </c>
    </row>
    <row r="20" ht="11.25" customHeight="1">
      <c r="A20" s="174" t="s">
        <v>12</v>
      </c>
      <c r="B20" s="175">
        <f>B19/G19</f>
        <v>0.4358989634</v>
      </c>
      <c r="C20" s="117">
        <f>C19/G19</f>
        <v>0.1805671393</v>
      </c>
      <c r="D20" s="117">
        <f>D19/G19</f>
        <v>0.1223043012</v>
      </c>
      <c r="E20" s="117">
        <f>E19/G19</f>
        <v>0.03794829024</v>
      </c>
      <c r="F20" s="117">
        <f>F19/G19</f>
        <v>0.2232813059</v>
      </c>
      <c r="G20" s="117">
        <f>G19/G19</f>
        <v>1</v>
      </c>
      <c r="H20" s="160"/>
      <c r="I20" s="176"/>
      <c r="J20" s="175">
        <f>J19/P19</f>
        <v>0.1746545134</v>
      </c>
      <c r="K20" s="117">
        <f>K19/P19</f>
        <v>0.08291678918</v>
      </c>
      <c r="L20" s="117">
        <f>L19/P19</f>
        <v>0.01323140253</v>
      </c>
      <c r="M20" s="117">
        <f>M19/P19</f>
        <v>0.07997647751</v>
      </c>
      <c r="N20" s="117">
        <f>N19/P19</f>
        <v>0.0008820935019</v>
      </c>
      <c r="O20" s="117">
        <f>O19/P19</f>
        <v>0.6483387239</v>
      </c>
      <c r="P20" s="117">
        <f>P19/P19</f>
        <v>1</v>
      </c>
      <c r="Q20" s="157"/>
      <c r="R20" s="4"/>
      <c r="S20" s="177">
        <f>S19/Y19</f>
        <v>0.3918858671</v>
      </c>
      <c r="T20" s="28">
        <f>T19/Y19</f>
        <v>0.1641155199</v>
      </c>
      <c r="U20" s="28">
        <f>U19/Y19</f>
        <v>0.1039282707</v>
      </c>
      <c r="V20" s="28">
        <f>V19/Y19</f>
        <v>0.04502897905</v>
      </c>
      <c r="W20" s="28">
        <f>W19/Y19</f>
        <v>0.0001486104919</v>
      </c>
      <c r="X20" s="28">
        <f>X19/Y19</f>
        <v>0.2948927528</v>
      </c>
      <c r="Y20" s="28">
        <f>Y19/Y19</f>
        <v>1</v>
      </c>
      <c r="Z20" s="173"/>
    </row>
    <row r="21" ht="11.25" customHeight="1">
      <c r="A21" s="174" t="s">
        <v>21</v>
      </c>
      <c r="B21" s="174">
        <f t="shared" ref="B21:G21" si="17">SUM(B10:B17)</f>
        <v>0</v>
      </c>
      <c r="C21" s="40">
        <f t="shared" si="17"/>
        <v>2997</v>
      </c>
      <c r="D21" s="40">
        <f t="shared" si="17"/>
        <v>2017</v>
      </c>
      <c r="E21" s="40">
        <f t="shared" si="17"/>
        <v>25</v>
      </c>
      <c r="F21" s="40">
        <f t="shared" si="17"/>
        <v>1138</v>
      </c>
      <c r="G21" s="40">
        <f t="shared" si="17"/>
        <v>6177</v>
      </c>
      <c r="H21" s="154"/>
      <c r="I21" s="176"/>
      <c r="J21" s="174">
        <f t="shared" ref="J21:P21" si="18">SUM(J10:J17)</f>
        <v>0</v>
      </c>
      <c r="K21" s="40">
        <f t="shared" si="18"/>
        <v>249</v>
      </c>
      <c r="L21" s="40">
        <f t="shared" si="18"/>
        <v>22</v>
      </c>
      <c r="M21" s="40">
        <f t="shared" si="18"/>
        <v>3</v>
      </c>
      <c r="N21" s="40">
        <f t="shared" si="18"/>
        <v>0</v>
      </c>
      <c r="O21" s="40">
        <f t="shared" si="18"/>
        <v>363</v>
      </c>
      <c r="P21" s="40">
        <f t="shared" si="18"/>
        <v>637</v>
      </c>
      <c r="Q21" s="157"/>
      <c r="R21" s="4"/>
      <c r="S21" s="159">
        <f t="shared" ref="S21:Y21" si="19">SUM(S10:S17)</f>
        <v>0</v>
      </c>
      <c r="T21" s="9">
        <f t="shared" si="19"/>
        <v>3246</v>
      </c>
      <c r="U21" s="9">
        <f t="shared" si="19"/>
        <v>2039</v>
      </c>
      <c r="V21" s="9">
        <f t="shared" si="19"/>
        <v>28</v>
      </c>
      <c r="W21" s="9">
        <f t="shared" si="19"/>
        <v>0</v>
      </c>
      <c r="X21" s="9">
        <f t="shared" si="19"/>
        <v>1501</v>
      </c>
      <c r="Y21" s="9">
        <f t="shared" si="19"/>
        <v>6814</v>
      </c>
      <c r="Z21" s="168"/>
    </row>
    <row r="22" ht="11.25" customHeight="1">
      <c r="A22" s="174" t="s">
        <v>22</v>
      </c>
      <c r="B22" s="156"/>
      <c r="C22" s="117">
        <f t="shared" ref="C22:G22" si="20">C21/C19</f>
        <v>0.98878258</v>
      </c>
      <c r="D22" s="117">
        <f t="shared" si="20"/>
        <v>0.9824646858</v>
      </c>
      <c r="E22" s="117">
        <f t="shared" si="20"/>
        <v>0.03924646782</v>
      </c>
      <c r="F22" s="117">
        <f t="shared" si="20"/>
        <v>0.3036286019</v>
      </c>
      <c r="G22" s="117">
        <f t="shared" si="20"/>
        <v>0.3679852258</v>
      </c>
      <c r="H22" s="160"/>
      <c r="I22" s="176"/>
      <c r="J22" s="175">
        <f t="shared" ref="J22:N22" si="21">B21/B19</f>
        <v>0</v>
      </c>
      <c r="K22" s="117">
        <f t="shared" si="21"/>
        <v>0.98878258</v>
      </c>
      <c r="L22" s="117">
        <f t="shared" si="21"/>
        <v>0.9824646858</v>
      </c>
      <c r="M22" s="117">
        <f t="shared" si="21"/>
        <v>0.03924646782</v>
      </c>
      <c r="N22" s="117">
        <f t="shared" si="21"/>
        <v>0.3036286019</v>
      </c>
      <c r="O22" s="117">
        <f t="shared" ref="O22:P22" si="22">O21/O19</f>
        <v>0.1646258503</v>
      </c>
      <c r="P22" s="117">
        <f t="shared" si="22"/>
        <v>0.1872978536</v>
      </c>
      <c r="Q22" s="157"/>
      <c r="R22" s="4"/>
      <c r="S22" s="178">
        <f t="shared" ref="S22:Y22" si="23">S21/S19</f>
        <v>0</v>
      </c>
      <c r="T22" s="22">
        <f t="shared" si="23"/>
        <v>0.9797766375</v>
      </c>
      <c r="U22" s="22">
        <f t="shared" si="23"/>
        <v>0.971877979</v>
      </c>
      <c r="V22" s="22">
        <f t="shared" si="23"/>
        <v>0.03080308031</v>
      </c>
      <c r="W22" s="22">
        <f t="shared" si="23"/>
        <v>0</v>
      </c>
      <c r="X22" s="22">
        <f t="shared" si="23"/>
        <v>0.2521417773</v>
      </c>
      <c r="Y22" s="22">
        <f t="shared" si="23"/>
        <v>0.3375439639</v>
      </c>
      <c r="Z22" s="179"/>
    </row>
    <row r="23" ht="11.25" customHeight="1">
      <c r="A23" s="180" t="s">
        <v>24</v>
      </c>
      <c r="B23" s="181">
        <f>B21/G21</f>
        <v>0</v>
      </c>
      <c r="C23" s="126">
        <f>C21/G21</f>
        <v>0.485186984</v>
      </c>
      <c r="D23" s="126">
        <f>D21/G21</f>
        <v>0.3265339161</v>
      </c>
      <c r="E23" s="126">
        <f>E21/G21</f>
        <v>0.004047272139</v>
      </c>
      <c r="F23" s="126">
        <f>F21/G21</f>
        <v>0.1842318277</v>
      </c>
      <c r="G23" s="126">
        <f>G21/G21</f>
        <v>1</v>
      </c>
      <c r="H23" s="182"/>
      <c r="I23" s="183"/>
      <c r="J23" s="181">
        <f t="shared" ref="J23:K23" si="24">J21/O21</f>
        <v>0</v>
      </c>
      <c r="K23" s="126">
        <f t="shared" si="24"/>
        <v>0.3908948195</v>
      </c>
      <c r="L23" s="126">
        <f>L21/P21</f>
        <v>0.03453689168</v>
      </c>
      <c r="M23" s="126">
        <f>M21/P21</f>
        <v>0.004709576138</v>
      </c>
      <c r="N23" s="126">
        <f>N21/P21</f>
        <v>0</v>
      </c>
      <c r="O23" s="126">
        <f>O21/P21</f>
        <v>0.5698587127</v>
      </c>
      <c r="P23" s="126">
        <f>P21/P21</f>
        <v>1</v>
      </c>
      <c r="Q23" s="184"/>
      <c r="R23" s="125"/>
      <c r="S23" s="185">
        <f>S21/Y21</f>
        <v>0</v>
      </c>
      <c r="T23" s="32">
        <f>T21/Y21</f>
        <v>0.4763721749</v>
      </c>
      <c r="U23" s="32">
        <f>U21/Y21</f>
        <v>0.2992368653</v>
      </c>
      <c r="V23" s="32">
        <f>V21/Y21</f>
        <v>0.004109186968</v>
      </c>
      <c r="W23" s="32">
        <f>W21/Y21</f>
        <v>0</v>
      </c>
      <c r="X23" s="32">
        <f>X21/Y21</f>
        <v>0.2202817728</v>
      </c>
      <c r="Y23" s="32">
        <f>Y21/Y21</f>
        <v>1</v>
      </c>
      <c r="Z23" s="186"/>
    </row>
    <row r="24" ht="11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1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1.25" customHeight="1">
      <c r="A26" s="121" t="s">
        <v>156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4"/>
      <c r="S26" s="4"/>
      <c r="T26" s="4"/>
      <c r="U26" s="4"/>
      <c r="V26" s="4"/>
      <c r="W26" s="4"/>
      <c r="X26" s="4"/>
      <c r="Y26" s="4"/>
      <c r="Z26" s="4"/>
    </row>
    <row r="27" ht="11.25" customHeight="1">
      <c r="A27" s="121" t="s">
        <v>183</v>
      </c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134">
        <v>42736.0</v>
      </c>
      <c r="B28" s="135"/>
      <c r="C28" s="4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40" t="s">
        <v>2</v>
      </c>
      <c r="B29" s="4"/>
      <c r="C29" s="4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09"/>
      <c r="B30" s="110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40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40"/>
      <c r="B31" s="111" t="s">
        <v>144</v>
      </c>
      <c r="C31" s="11"/>
      <c r="D31" s="11"/>
      <c r="E31" s="11"/>
      <c r="F31" s="11"/>
      <c r="G31" s="11"/>
      <c r="H31" s="112"/>
      <c r="I31" s="40"/>
      <c r="J31" s="111" t="s">
        <v>145</v>
      </c>
      <c r="K31" s="11"/>
      <c r="L31" s="11"/>
      <c r="M31" s="11"/>
      <c r="N31" s="11"/>
      <c r="O31" s="11"/>
      <c r="P31" s="11"/>
      <c r="Q31" s="113"/>
      <c r="R31" s="4"/>
      <c r="S31" s="10" t="s">
        <v>146</v>
      </c>
      <c r="T31" s="11"/>
      <c r="U31" s="11"/>
      <c r="V31" s="11"/>
      <c r="W31" s="11"/>
      <c r="X31" s="11"/>
      <c r="Y31" s="11"/>
      <c r="Z31" s="187"/>
    </row>
    <row r="32" ht="11.25" customHeight="1">
      <c r="A32" s="114"/>
      <c r="B32" s="130" t="s">
        <v>13</v>
      </c>
      <c r="C32" s="130" t="s">
        <v>193</v>
      </c>
      <c r="D32" s="130" t="s">
        <v>194</v>
      </c>
      <c r="E32" s="130" t="s">
        <v>60</v>
      </c>
      <c r="F32" s="130" t="s">
        <v>61</v>
      </c>
      <c r="G32" s="130" t="s">
        <v>11</v>
      </c>
      <c r="H32" s="188" t="s">
        <v>12</v>
      </c>
      <c r="I32" s="130"/>
      <c r="J32" s="130" t="s">
        <v>13</v>
      </c>
      <c r="K32" s="130" t="s">
        <v>193</v>
      </c>
      <c r="L32" s="130" t="s">
        <v>194</v>
      </c>
      <c r="M32" s="130" t="s">
        <v>60</v>
      </c>
      <c r="N32" s="130" t="s">
        <v>14</v>
      </c>
      <c r="O32" s="130" t="s">
        <v>61</v>
      </c>
      <c r="P32" s="130" t="s">
        <v>11</v>
      </c>
      <c r="Q32" s="115" t="s">
        <v>12</v>
      </c>
      <c r="R32" s="4"/>
      <c r="S32" s="42" t="s">
        <v>13</v>
      </c>
      <c r="T32" s="42" t="s">
        <v>7</v>
      </c>
      <c r="U32" s="42" t="s">
        <v>8</v>
      </c>
      <c r="V32" s="42" t="s">
        <v>60</v>
      </c>
      <c r="W32" s="42" t="s">
        <v>14</v>
      </c>
      <c r="X32" s="42" t="s">
        <v>61</v>
      </c>
      <c r="Y32" s="42" t="s">
        <v>11</v>
      </c>
      <c r="Z32" s="189" t="s">
        <v>12</v>
      </c>
    </row>
    <row r="33" ht="11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157"/>
    </row>
    <row r="34" ht="11.25" customHeight="1">
      <c r="A34" s="116" t="s">
        <v>62</v>
      </c>
      <c r="B34" s="9">
        <v>2283987.0</v>
      </c>
      <c r="C34" s="9">
        <v>7189.0</v>
      </c>
      <c r="D34" s="9">
        <v>9096.0</v>
      </c>
      <c r="E34" s="9">
        <v>186501.0</v>
      </c>
      <c r="F34" s="9">
        <v>873447.0</v>
      </c>
      <c r="G34" s="9">
        <v>3360220.0</v>
      </c>
      <c r="H34" s="160">
        <f t="shared" ref="H34:H42" si="26">G34/G$44</f>
        <v>0.716517068</v>
      </c>
      <c r="I34" s="4"/>
      <c r="J34" s="9">
        <v>489486.0</v>
      </c>
      <c r="K34" s="9">
        <v>18141.0</v>
      </c>
      <c r="L34" s="9">
        <v>23737.0</v>
      </c>
      <c r="M34" s="9">
        <v>225695.0</v>
      </c>
      <c r="N34" s="9">
        <v>3902.0</v>
      </c>
      <c r="O34" s="9">
        <v>1862092.0</v>
      </c>
      <c r="P34" s="9">
        <v>2623053.0</v>
      </c>
      <c r="Q34" s="160">
        <f t="shared" ref="Q34:Q42" si="27">P34/P$44</f>
        <v>0.8138320102</v>
      </c>
      <c r="R34" s="4"/>
      <c r="S34" s="9">
        <f t="shared" ref="S34:V34" si="25">B34+J34</f>
        <v>2773473</v>
      </c>
      <c r="T34" s="9">
        <f t="shared" si="25"/>
        <v>25330</v>
      </c>
      <c r="U34" s="9">
        <f t="shared" si="25"/>
        <v>32833</v>
      </c>
      <c r="V34" s="9">
        <f t="shared" si="25"/>
        <v>412196</v>
      </c>
      <c r="W34" s="9">
        <f t="shared" ref="W34:W42" si="29">N34</f>
        <v>3902</v>
      </c>
      <c r="X34" s="9">
        <f t="shared" ref="X34:X42" si="30">F34+O34</f>
        <v>2735539</v>
      </c>
      <c r="Y34" s="9">
        <f t="shared" ref="Y34:Y42" si="31">SUM(S34:X34)</f>
        <v>5983273</v>
      </c>
      <c r="Z34" s="160">
        <f t="shared" ref="Z34:Z42" si="32">Y34/Y$44</f>
        <v>0.7561562375</v>
      </c>
    </row>
    <row r="35" ht="11.25" customHeight="1">
      <c r="A35" s="116" t="s">
        <v>16</v>
      </c>
      <c r="B35" s="9">
        <v>0.0</v>
      </c>
      <c r="C35" s="9">
        <v>335007.0</v>
      </c>
      <c r="D35" s="9">
        <v>351692.0</v>
      </c>
      <c r="E35" s="9">
        <v>5655.0</v>
      </c>
      <c r="F35" s="9">
        <v>167461.0</v>
      </c>
      <c r="G35" s="9">
        <v>859815.0</v>
      </c>
      <c r="H35" s="160">
        <f t="shared" si="26"/>
        <v>0.1833427939</v>
      </c>
      <c r="I35" s="4"/>
      <c r="J35" s="9">
        <v>0.0</v>
      </c>
      <c r="K35" s="9">
        <v>38495.0</v>
      </c>
      <c r="L35" s="9">
        <v>15194.0</v>
      </c>
      <c r="M35" s="9">
        <v>2761.0</v>
      </c>
      <c r="N35" s="9">
        <v>0.0</v>
      </c>
      <c r="O35" s="9">
        <v>141157.0</v>
      </c>
      <c r="P35" s="9">
        <v>197607.0</v>
      </c>
      <c r="Q35" s="160">
        <f t="shared" si="27"/>
        <v>0.061309818</v>
      </c>
      <c r="R35" s="4"/>
      <c r="S35" s="9">
        <f t="shared" ref="S35:V35" si="28">B35+J35</f>
        <v>0</v>
      </c>
      <c r="T35" s="9">
        <f t="shared" si="28"/>
        <v>373502</v>
      </c>
      <c r="U35" s="9">
        <f t="shared" si="28"/>
        <v>366886</v>
      </c>
      <c r="V35" s="9">
        <f t="shared" si="28"/>
        <v>8416</v>
      </c>
      <c r="W35" s="9">
        <f t="shared" si="29"/>
        <v>0</v>
      </c>
      <c r="X35" s="9">
        <f t="shared" si="30"/>
        <v>308618</v>
      </c>
      <c r="Y35" s="9">
        <f t="shared" si="31"/>
        <v>1057422</v>
      </c>
      <c r="Z35" s="160">
        <f t="shared" si="32"/>
        <v>0.1336352597</v>
      </c>
    </row>
    <row r="36" ht="11.25" customHeight="1">
      <c r="A36" s="116" t="s">
        <v>17</v>
      </c>
      <c r="B36" s="9">
        <v>0.0</v>
      </c>
      <c r="C36" s="9">
        <v>342548.0</v>
      </c>
      <c r="D36" s="9">
        <v>0.0</v>
      </c>
      <c r="E36" s="9">
        <v>0.0</v>
      </c>
      <c r="F36" s="9">
        <v>88291.0</v>
      </c>
      <c r="G36" s="9">
        <v>430839.0</v>
      </c>
      <c r="H36" s="160">
        <f t="shared" si="26"/>
        <v>0.09187002549</v>
      </c>
      <c r="I36" s="4"/>
      <c r="J36" s="9">
        <v>0.0</v>
      </c>
      <c r="K36" s="9">
        <v>170028.0</v>
      </c>
      <c r="L36" s="9">
        <v>0.0</v>
      </c>
      <c r="M36" s="9">
        <v>0.0</v>
      </c>
      <c r="N36" s="9">
        <v>0.0</v>
      </c>
      <c r="O36" s="9">
        <v>140764.0</v>
      </c>
      <c r="P36" s="9">
        <v>310792.0</v>
      </c>
      <c r="Q36" s="160">
        <f t="shared" si="27"/>
        <v>0.09642675086</v>
      </c>
      <c r="R36" s="4"/>
      <c r="S36" s="9">
        <f t="shared" ref="S36:V36" si="33">B36+J36</f>
        <v>0</v>
      </c>
      <c r="T36" s="9">
        <f t="shared" si="33"/>
        <v>512576</v>
      </c>
      <c r="U36" s="9">
        <f t="shared" si="33"/>
        <v>0</v>
      </c>
      <c r="V36" s="9">
        <f t="shared" si="33"/>
        <v>0</v>
      </c>
      <c r="W36" s="9">
        <f t="shared" si="29"/>
        <v>0</v>
      </c>
      <c r="X36" s="9">
        <f t="shared" si="30"/>
        <v>229055</v>
      </c>
      <c r="Y36" s="9">
        <f t="shared" si="31"/>
        <v>741631</v>
      </c>
      <c r="Z36" s="160">
        <f t="shared" si="32"/>
        <v>0.09372611054</v>
      </c>
    </row>
    <row r="37" ht="11.25" customHeight="1">
      <c r="A37" s="116" t="s">
        <v>18</v>
      </c>
      <c r="B37" s="9">
        <v>0.0</v>
      </c>
      <c r="C37" s="9">
        <v>418.0</v>
      </c>
      <c r="D37" s="9">
        <v>3435.0</v>
      </c>
      <c r="E37" s="9">
        <v>0.0</v>
      </c>
      <c r="F37" s="9">
        <v>454.0</v>
      </c>
      <c r="G37" s="9">
        <v>4307.0</v>
      </c>
      <c r="H37" s="160">
        <f t="shared" si="26"/>
        <v>0.000918403858</v>
      </c>
      <c r="I37" s="4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160">
        <f t="shared" si="27"/>
        <v>0</v>
      </c>
      <c r="R37" s="4"/>
      <c r="S37" s="9">
        <f t="shared" ref="S37:V37" si="34">B37+J37</f>
        <v>0</v>
      </c>
      <c r="T37" s="9">
        <f t="shared" si="34"/>
        <v>418</v>
      </c>
      <c r="U37" s="9">
        <f t="shared" si="34"/>
        <v>3435</v>
      </c>
      <c r="V37" s="9">
        <f t="shared" si="34"/>
        <v>0</v>
      </c>
      <c r="W37" s="9">
        <f t="shared" si="29"/>
        <v>0</v>
      </c>
      <c r="X37" s="9">
        <f t="shared" si="30"/>
        <v>454</v>
      </c>
      <c r="Y37" s="9">
        <f t="shared" si="31"/>
        <v>4307</v>
      </c>
      <c r="Z37" s="160">
        <f t="shared" si="32"/>
        <v>0.0005443116025</v>
      </c>
    </row>
    <row r="38" ht="11.25" customHeight="1">
      <c r="A38" s="116" t="s">
        <v>155</v>
      </c>
      <c r="B38" s="9">
        <v>0.0</v>
      </c>
      <c r="C38" s="9">
        <v>5803.0</v>
      </c>
      <c r="D38" s="9">
        <v>5573.0</v>
      </c>
      <c r="E38" s="9">
        <v>0.0</v>
      </c>
      <c r="F38" s="9">
        <v>4770.0</v>
      </c>
      <c r="G38" s="9">
        <v>16146.0</v>
      </c>
      <c r="H38" s="160">
        <f t="shared" si="26"/>
        <v>0.003442894983</v>
      </c>
      <c r="I38" s="4"/>
      <c r="J38" s="9">
        <v>0.0</v>
      </c>
      <c r="K38" s="9">
        <v>7715.0</v>
      </c>
      <c r="L38" s="9">
        <v>651.0</v>
      </c>
      <c r="M38" s="9">
        <v>0.0</v>
      </c>
      <c r="N38" s="9">
        <v>0.0</v>
      </c>
      <c r="O38" s="9">
        <v>64136.0</v>
      </c>
      <c r="P38" s="9">
        <v>72502.0</v>
      </c>
      <c r="Q38" s="160">
        <f t="shared" si="27"/>
        <v>0.02249456965</v>
      </c>
      <c r="R38" s="4"/>
      <c r="S38" s="9">
        <f t="shared" ref="S38:V38" si="35">B38+J38</f>
        <v>0</v>
      </c>
      <c r="T38" s="9">
        <f t="shared" si="35"/>
        <v>13518</v>
      </c>
      <c r="U38" s="9">
        <f t="shared" si="35"/>
        <v>6224</v>
      </c>
      <c r="V38" s="9">
        <f t="shared" si="35"/>
        <v>0</v>
      </c>
      <c r="W38" s="9">
        <f t="shared" si="29"/>
        <v>0</v>
      </c>
      <c r="X38" s="9">
        <f t="shared" si="30"/>
        <v>68906</v>
      </c>
      <c r="Y38" s="9">
        <f t="shared" si="31"/>
        <v>88648</v>
      </c>
      <c r="Z38" s="160">
        <f t="shared" si="32"/>
        <v>0.01120318898</v>
      </c>
    </row>
    <row r="39" ht="11.25" customHeight="1">
      <c r="A39" s="116" t="s">
        <v>19</v>
      </c>
      <c r="B39" s="9">
        <v>0.0</v>
      </c>
      <c r="C39" s="9">
        <v>8103.0</v>
      </c>
      <c r="D39" s="9">
        <v>0.0</v>
      </c>
      <c r="E39" s="9">
        <v>0.0</v>
      </c>
      <c r="F39" s="9">
        <v>3059.0</v>
      </c>
      <c r="G39" s="9">
        <v>11162.0</v>
      </c>
      <c r="H39" s="160">
        <f t="shared" si="26"/>
        <v>0.002380130918</v>
      </c>
      <c r="I39" s="4"/>
      <c r="J39" s="9">
        <v>0.0</v>
      </c>
      <c r="K39" s="9">
        <v>5233.0</v>
      </c>
      <c r="L39" s="9">
        <v>144.0</v>
      </c>
      <c r="M39" s="9">
        <v>0.0</v>
      </c>
      <c r="N39" s="9">
        <v>0.0</v>
      </c>
      <c r="O39" s="9">
        <v>3286.0</v>
      </c>
      <c r="P39" s="9">
        <v>8663.0</v>
      </c>
      <c r="Q39" s="160">
        <f t="shared" si="27"/>
        <v>0.002687794225</v>
      </c>
      <c r="R39" s="4"/>
      <c r="S39" s="9">
        <f t="shared" ref="S39:V39" si="36">B39+J39</f>
        <v>0</v>
      </c>
      <c r="T39" s="9">
        <f t="shared" si="36"/>
        <v>13336</v>
      </c>
      <c r="U39" s="9">
        <f t="shared" si="36"/>
        <v>144</v>
      </c>
      <c r="V39" s="9">
        <f t="shared" si="36"/>
        <v>0</v>
      </c>
      <c r="W39" s="9">
        <f t="shared" si="29"/>
        <v>0</v>
      </c>
      <c r="X39" s="9">
        <f t="shared" si="30"/>
        <v>6345</v>
      </c>
      <c r="Y39" s="9">
        <f t="shared" si="31"/>
        <v>19825</v>
      </c>
      <c r="Z39" s="160">
        <f t="shared" si="32"/>
        <v>0.002505451015</v>
      </c>
    </row>
    <row r="40" ht="11.25" customHeight="1">
      <c r="A40" s="116" t="s">
        <v>64</v>
      </c>
      <c r="B40" s="9">
        <v>0.0</v>
      </c>
      <c r="C40" s="9">
        <v>2556.0</v>
      </c>
      <c r="D40" s="9">
        <v>0.0</v>
      </c>
      <c r="E40" s="9">
        <v>0.0</v>
      </c>
      <c r="F40" s="9">
        <v>1922.0</v>
      </c>
      <c r="G40" s="9">
        <v>4478.0</v>
      </c>
      <c r="H40" s="160">
        <f t="shared" si="26"/>
        <v>0.0009548670713</v>
      </c>
      <c r="I40" s="4"/>
      <c r="J40" s="9">
        <v>0.0</v>
      </c>
      <c r="K40" s="9">
        <v>1819.0</v>
      </c>
      <c r="L40" s="9">
        <v>0.0</v>
      </c>
      <c r="M40" s="9">
        <v>0.0</v>
      </c>
      <c r="N40" s="9">
        <v>0.0</v>
      </c>
      <c r="O40" s="9">
        <v>4513.0</v>
      </c>
      <c r="P40" s="9">
        <v>6332.0</v>
      </c>
      <c r="Q40" s="160">
        <f t="shared" si="27"/>
        <v>0.001964574978</v>
      </c>
      <c r="R40" s="4"/>
      <c r="S40" s="9">
        <f t="shared" ref="S40:V40" si="37">B40+J40</f>
        <v>0</v>
      </c>
      <c r="T40" s="9">
        <f t="shared" si="37"/>
        <v>4375</v>
      </c>
      <c r="U40" s="9">
        <f t="shared" si="37"/>
        <v>0</v>
      </c>
      <c r="V40" s="9">
        <f t="shared" si="37"/>
        <v>0</v>
      </c>
      <c r="W40" s="9">
        <f t="shared" si="29"/>
        <v>0</v>
      </c>
      <c r="X40" s="9">
        <f t="shared" si="30"/>
        <v>6435</v>
      </c>
      <c r="Y40" s="9">
        <f t="shared" si="31"/>
        <v>10810</v>
      </c>
      <c r="Z40" s="160">
        <f t="shared" si="32"/>
        <v>0.001366150087</v>
      </c>
    </row>
    <row r="41" ht="11.25" customHeight="1">
      <c r="A41" s="116" t="s">
        <v>65</v>
      </c>
      <c r="B41" s="9">
        <v>0.0</v>
      </c>
      <c r="C41" s="9">
        <v>465.0</v>
      </c>
      <c r="D41" s="9">
        <v>0.0</v>
      </c>
      <c r="E41" s="9">
        <v>0.0</v>
      </c>
      <c r="F41" s="9">
        <v>861.0</v>
      </c>
      <c r="G41" s="9">
        <v>1326.0</v>
      </c>
      <c r="H41" s="160">
        <f t="shared" si="26"/>
        <v>0.0002827498295</v>
      </c>
      <c r="I41" s="4"/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>
        <v>3176.0</v>
      </c>
      <c r="P41" s="9">
        <v>3176.0</v>
      </c>
      <c r="Q41" s="160">
        <f t="shared" si="27"/>
        <v>0.0009853901025</v>
      </c>
      <c r="R41" s="4"/>
      <c r="S41" s="9">
        <f t="shared" ref="S41:V41" si="38">B41+J41</f>
        <v>0</v>
      </c>
      <c r="T41" s="9">
        <f t="shared" si="38"/>
        <v>465</v>
      </c>
      <c r="U41" s="9">
        <f t="shared" si="38"/>
        <v>0</v>
      </c>
      <c r="V41" s="9">
        <f t="shared" si="38"/>
        <v>0</v>
      </c>
      <c r="W41" s="9">
        <f t="shared" si="29"/>
        <v>0</v>
      </c>
      <c r="X41" s="9">
        <f t="shared" si="30"/>
        <v>4037</v>
      </c>
      <c r="Y41" s="9">
        <f t="shared" si="31"/>
        <v>4502</v>
      </c>
      <c r="Z41" s="160">
        <f t="shared" si="32"/>
        <v>0.000568955383</v>
      </c>
    </row>
    <row r="42" ht="11.25" customHeight="1">
      <c r="A42" s="116" t="s">
        <v>196</v>
      </c>
      <c r="B42" s="9">
        <v>0.0</v>
      </c>
      <c r="C42" s="9">
        <v>0.0</v>
      </c>
      <c r="D42" s="9">
        <v>0.0</v>
      </c>
      <c r="E42" s="9">
        <v>0.0</v>
      </c>
      <c r="F42" s="9">
        <v>1365.0</v>
      </c>
      <c r="G42" s="9">
        <v>1365.0</v>
      </c>
      <c r="H42" s="160">
        <f t="shared" si="26"/>
        <v>0.000291066001</v>
      </c>
      <c r="I42" s="4"/>
      <c r="J42" s="9">
        <v>0.0</v>
      </c>
      <c r="K42" s="9">
        <v>0.0</v>
      </c>
      <c r="L42" s="9">
        <v>0.0</v>
      </c>
      <c r="M42" s="9">
        <v>0.0</v>
      </c>
      <c r="N42" s="9">
        <v>0.0</v>
      </c>
      <c r="O42" s="9">
        <v>964.0</v>
      </c>
      <c r="P42" s="9">
        <v>964.0</v>
      </c>
      <c r="Q42" s="160">
        <f t="shared" si="27"/>
        <v>0.0002990919581</v>
      </c>
      <c r="R42" s="4"/>
      <c r="S42" s="9">
        <f t="shared" ref="S42:V42" si="39">B42+J42</f>
        <v>0</v>
      </c>
      <c r="T42" s="9">
        <f t="shared" si="39"/>
        <v>0</v>
      </c>
      <c r="U42" s="9">
        <f t="shared" si="39"/>
        <v>0</v>
      </c>
      <c r="V42" s="9">
        <f t="shared" si="39"/>
        <v>0</v>
      </c>
      <c r="W42" s="9">
        <f t="shared" si="29"/>
        <v>0</v>
      </c>
      <c r="X42" s="9">
        <f t="shared" si="30"/>
        <v>2329</v>
      </c>
      <c r="Y42" s="9">
        <f t="shared" si="31"/>
        <v>2329</v>
      </c>
      <c r="Z42" s="160">
        <f t="shared" si="32"/>
        <v>0.0002943352037</v>
      </c>
    </row>
    <row r="43" ht="11.25" customHeight="1">
      <c r="A43" s="109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9"/>
      <c r="T43" s="9"/>
      <c r="U43" s="9"/>
      <c r="V43" s="9"/>
      <c r="W43" s="9"/>
      <c r="X43" s="9"/>
      <c r="Y43" s="9"/>
      <c r="Z43" s="168"/>
    </row>
    <row r="44" ht="11.25" customHeight="1">
      <c r="A44" s="120" t="s">
        <v>11</v>
      </c>
      <c r="B44" s="121">
        <f t="shared" ref="B44:G44" si="40">SUM(B34:B43)</f>
        <v>2283987</v>
      </c>
      <c r="C44" s="121">
        <f t="shared" si="40"/>
        <v>702089</v>
      </c>
      <c r="D44" s="121">
        <f t="shared" si="40"/>
        <v>369796</v>
      </c>
      <c r="E44" s="121">
        <f t="shared" si="40"/>
        <v>192156</v>
      </c>
      <c r="F44" s="121">
        <f t="shared" si="40"/>
        <v>1141630</v>
      </c>
      <c r="G44" s="121">
        <f t="shared" si="40"/>
        <v>4689658</v>
      </c>
      <c r="H44" s="190">
        <v>1.0</v>
      </c>
      <c r="I44" s="191"/>
      <c r="J44" s="27">
        <v>489486.0</v>
      </c>
      <c r="K44" s="27">
        <v>241431.0</v>
      </c>
      <c r="L44" s="27">
        <v>39726.0</v>
      </c>
      <c r="M44" s="27">
        <v>228456.0</v>
      </c>
      <c r="N44" s="27">
        <v>3902.0</v>
      </c>
      <c r="O44" s="27">
        <v>2220088.0</v>
      </c>
      <c r="P44" s="27">
        <v>3223089.0</v>
      </c>
      <c r="Q44" s="190">
        <v>1.0</v>
      </c>
      <c r="R44" s="4"/>
      <c r="S44" s="27">
        <f t="shared" ref="S44:V44" si="41">B44+J44</f>
        <v>2773473</v>
      </c>
      <c r="T44" s="27">
        <f t="shared" si="41"/>
        <v>943520</v>
      </c>
      <c r="U44" s="27">
        <f t="shared" si="41"/>
        <v>409522</v>
      </c>
      <c r="V44" s="27">
        <f t="shared" si="41"/>
        <v>420612</v>
      </c>
      <c r="W44" s="27">
        <f>N44</f>
        <v>3902</v>
      </c>
      <c r="X44" s="27">
        <f>F44+O44</f>
        <v>3361718</v>
      </c>
      <c r="Y44" s="27">
        <f>SUM(S44:X44)</f>
        <v>7912747</v>
      </c>
      <c r="Z44" s="173">
        <f>Y44/Y44</f>
        <v>1</v>
      </c>
    </row>
    <row r="45" ht="11.25" customHeight="1">
      <c r="A45" s="40" t="s">
        <v>12</v>
      </c>
      <c r="B45" s="117">
        <f>B44/G44</f>
        <v>0.4870263461</v>
      </c>
      <c r="C45" s="117">
        <f>C44/G44</f>
        <v>0.1497100641</v>
      </c>
      <c r="D45" s="117">
        <f>D44/G44</f>
        <v>0.07885351128</v>
      </c>
      <c r="E45" s="117">
        <f>E44/G44</f>
        <v>0.04097441647</v>
      </c>
      <c r="F45" s="117">
        <f>F44/G44</f>
        <v>0.243435662</v>
      </c>
      <c r="G45" s="117">
        <f>G44/G44</f>
        <v>1</v>
      </c>
      <c r="H45" s="4"/>
      <c r="I45" s="4"/>
      <c r="J45" s="117">
        <f>J44/P44</f>
        <v>0.1518685956</v>
      </c>
      <c r="K45" s="117">
        <f>K44/P44</f>
        <v>0.07490671216</v>
      </c>
      <c r="L45" s="117">
        <f>L44/P44</f>
        <v>0.01232544308</v>
      </c>
      <c r="M45" s="117">
        <f>M44/P44</f>
        <v>0.07088107092</v>
      </c>
      <c r="N45" s="117">
        <f>N44/P44</f>
        <v>0.001210639855</v>
      </c>
      <c r="O45" s="117">
        <f>O44/P44</f>
        <v>0.6888075384</v>
      </c>
      <c r="P45" s="117">
        <f>P44/P44</f>
        <v>1</v>
      </c>
      <c r="Q45" s="4"/>
      <c r="R45" s="4"/>
      <c r="S45" s="28">
        <f>S44/Y44</f>
        <v>0.3505069731</v>
      </c>
      <c r="T45" s="28">
        <f>T44/Y44</f>
        <v>0.1192405115</v>
      </c>
      <c r="U45" s="28">
        <f>U44/Y44</f>
        <v>0.05175471932</v>
      </c>
      <c r="V45" s="28">
        <f>V44/Y44</f>
        <v>0.05315625534</v>
      </c>
      <c r="W45" s="28">
        <f>W44/Y44</f>
        <v>0.0004931283662</v>
      </c>
      <c r="X45" s="28">
        <f>X44/Y44</f>
        <v>0.4248484123</v>
      </c>
      <c r="Y45" s="28">
        <f>Y44/Y44</f>
        <v>1</v>
      </c>
      <c r="Z45" s="173"/>
    </row>
    <row r="46" ht="11.25" customHeight="1">
      <c r="A46" s="40" t="s">
        <v>21</v>
      </c>
      <c r="B46" s="40">
        <f t="shared" ref="B46:G46" si="42">SUM(B35:B42)</f>
        <v>0</v>
      </c>
      <c r="C46" s="40">
        <f t="shared" si="42"/>
        <v>694900</v>
      </c>
      <c r="D46" s="40">
        <f t="shared" si="42"/>
        <v>360700</v>
      </c>
      <c r="E46" s="40">
        <f t="shared" si="42"/>
        <v>5655</v>
      </c>
      <c r="F46" s="40">
        <f t="shared" si="42"/>
        <v>268183</v>
      </c>
      <c r="G46" s="40">
        <f t="shared" si="42"/>
        <v>1329438</v>
      </c>
      <c r="H46" s="4"/>
      <c r="I46" s="4"/>
      <c r="J46" s="40">
        <f t="shared" ref="J46:P46" si="43">SUM(J35:J42)</f>
        <v>0</v>
      </c>
      <c r="K46" s="40">
        <f t="shared" si="43"/>
        <v>223290</v>
      </c>
      <c r="L46" s="40">
        <f t="shared" si="43"/>
        <v>15989</v>
      </c>
      <c r="M46" s="40">
        <f t="shared" si="43"/>
        <v>2761</v>
      </c>
      <c r="N46" s="40">
        <f t="shared" si="43"/>
        <v>0</v>
      </c>
      <c r="O46" s="40">
        <f t="shared" si="43"/>
        <v>357996</v>
      </c>
      <c r="P46" s="40">
        <f t="shared" si="43"/>
        <v>600036</v>
      </c>
      <c r="Q46" s="4"/>
      <c r="R46" s="4"/>
      <c r="S46" s="9">
        <f t="shared" ref="S46:Y46" si="44">SUM(S35:S42)</f>
        <v>0</v>
      </c>
      <c r="T46" s="9">
        <f t="shared" si="44"/>
        <v>918190</v>
      </c>
      <c r="U46" s="9">
        <f t="shared" si="44"/>
        <v>376689</v>
      </c>
      <c r="V46" s="9">
        <f t="shared" si="44"/>
        <v>8416</v>
      </c>
      <c r="W46" s="9">
        <f t="shared" si="44"/>
        <v>0</v>
      </c>
      <c r="X46" s="9">
        <f t="shared" si="44"/>
        <v>626179</v>
      </c>
      <c r="Y46" s="9">
        <f t="shared" si="44"/>
        <v>1929474</v>
      </c>
      <c r="Z46" s="168"/>
    </row>
    <row r="47" ht="11.25" customHeight="1">
      <c r="A47" s="40" t="s">
        <v>22</v>
      </c>
      <c r="B47" s="4"/>
      <c r="C47" s="117">
        <f t="shared" ref="C47:G47" si="45">C46/C44</f>
        <v>0.9897605574</v>
      </c>
      <c r="D47" s="117">
        <f t="shared" si="45"/>
        <v>0.9754026544</v>
      </c>
      <c r="E47" s="117">
        <f t="shared" si="45"/>
        <v>0.02942921376</v>
      </c>
      <c r="F47" s="117">
        <f t="shared" si="45"/>
        <v>0.2349123621</v>
      </c>
      <c r="G47" s="117">
        <f t="shared" si="45"/>
        <v>0.283482932</v>
      </c>
      <c r="H47" s="4"/>
      <c r="I47" s="4"/>
      <c r="J47" s="117">
        <f t="shared" ref="J47:O47" si="46">B46/B44</f>
        <v>0</v>
      </c>
      <c r="K47" s="117">
        <f t="shared" si="46"/>
        <v>0.9897605574</v>
      </c>
      <c r="L47" s="117">
        <f t="shared" si="46"/>
        <v>0.9754026544</v>
      </c>
      <c r="M47" s="117">
        <f t="shared" si="46"/>
        <v>0.02942921376</v>
      </c>
      <c r="N47" s="117">
        <f t="shared" si="46"/>
        <v>0.2349123621</v>
      </c>
      <c r="O47" s="117">
        <f t="shared" si="46"/>
        <v>0.283482932</v>
      </c>
      <c r="P47" s="117">
        <f>P46/P44</f>
        <v>0.1861679898</v>
      </c>
      <c r="Q47" s="4"/>
      <c r="R47" s="4"/>
      <c r="S47" s="22">
        <f t="shared" ref="S47:Y47" si="47">S46/S44</f>
        <v>0</v>
      </c>
      <c r="T47" s="22">
        <f t="shared" si="47"/>
        <v>0.9731537222</v>
      </c>
      <c r="U47" s="22">
        <f t="shared" si="47"/>
        <v>0.9198260411</v>
      </c>
      <c r="V47" s="22">
        <f t="shared" si="47"/>
        <v>0.02000893936</v>
      </c>
      <c r="W47" s="22">
        <f t="shared" si="47"/>
        <v>0</v>
      </c>
      <c r="X47" s="22">
        <f t="shared" si="47"/>
        <v>0.1862675572</v>
      </c>
      <c r="Y47" s="22">
        <f t="shared" si="47"/>
        <v>0.2438437625</v>
      </c>
      <c r="Z47" s="179"/>
    </row>
    <row r="48" ht="11.25" customHeight="1">
      <c r="A48" s="125" t="s">
        <v>24</v>
      </c>
      <c r="B48" s="126">
        <f>B46/G46</f>
        <v>0</v>
      </c>
      <c r="C48" s="126">
        <f>C46/G46</f>
        <v>0.5227020741</v>
      </c>
      <c r="D48" s="126">
        <f>D46/G46</f>
        <v>0.2713176545</v>
      </c>
      <c r="E48" s="126">
        <f>E46/G46</f>
        <v>0.004253677118</v>
      </c>
      <c r="F48" s="126">
        <f>F46/G46</f>
        <v>0.2017265942</v>
      </c>
      <c r="G48" s="126">
        <f>G46/G46</f>
        <v>1</v>
      </c>
      <c r="H48" s="4"/>
      <c r="I48" s="4"/>
      <c r="J48" s="126">
        <f t="shared" ref="J48:K48" si="48">J46/O46</f>
        <v>0</v>
      </c>
      <c r="K48" s="126">
        <f t="shared" si="48"/>
        <v>0.3721276723</v>
      </c>
      <c r="L48" s="126">
        <f>L46/P46</f>
        <v>0.02664673453</v>
      </c>
      <c r="M48" s="126">
        <f>M46/P46</f>
        <v>0.004601390583</v>
      </c>
      <c r="N48" s="126">
        <f>N46/P46</f>
        <v>0</v>
      </c>
      <c r="O48" s="126">
        <f>O46/P46</f>
        <v>0.5966242025</v>
      </c>
      <c r="P48" s="126">
        <f>P46/P46</f>
        <v>1</v>
      </c>
      <c r="Q48" s="4"/>
      <c r="R48" s="4"/>
      <c r="S48" s="32">
        <f>S46/Y46</f>
        <v>0</v>
      </c>
      <c r="T48" s="32">
        <f>T46/Y46</f>
        <v>0.4758758086</v>
      </c>
      <c r="U48" s="32">
        <f>U46/Y46</f>
        <v>0.1952288551</v>
      </c>
      <c r="V48" s="32">
        <f>V46/Y46</f>
        <v>0.004361810525</v>
      </c>
      <c r="W48" s="32">
        <f>W46/Y46</f>
        <v>0</v>
      </c>
      <c r="X48" s="32">
        <f>X46/Y46</f>
        <v>0.3245335257</v>
      </c>
      <c r="Y48" s="32">
        <f>Y46/Y46</f>
        <v>1</v>
      </c>
      <c r="Z48" s="186"/>
    </row>
    <row r="49" ht="11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1.25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  <c r="T50" s="3"/>
      <c r="U50" s="3"/>
      <c r="V50" s="3"/>
      <c r="W50" s="3"/>
      <c r="X50" s="3"/>
      <c r="Y50" s="3"/>
      <c r="Z50" s="4"/>
    </row>
    <row r="51" ht="11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  <c r="T51" s="3"/>
      <c r="U51" s="3"/>
      <c r="V51" s="3"/>
      <c r="W51" s="3"/>
      <c r="X51" s="3"/>
      <c r="Y51" s="3"/>
      <c r="Z51" s="4"/>
    </row>
    <row r="52" ht="11.25" customHeight="1">
      <c r="A52" s="41"/>
      <c r="B52" s="10" t="s">
        <v>144</v>
      </c>
      <c r="C52" s="11"/>
      <c r="D52" s="11"/>
      <c r="E52" s="11"/>
      <c r="F52" s="11"/>
      <c r="G52" s="11"/>
      <c r="H52" s="72"/>
      <c r="I52" s="9"/>
      <c r="J52" s="10" t="s">
        <v>145</v>
      </c>
      <c r="K52" s="11"/>
      <c r="L52" s="11"/>
      <c r="M52" s="11"/>
      <c r="N52" s="11"/>
      <c r="O52" s="11"/>
      <c r="P52" s="11"/>
      <c r="Q52" s="83"/>
      <c r="R52" s="9"/>
      <c r="S52" s="10" t="s">
        <v>100</v>
      </c>
      <c r="T52" s="11"/>
      <c r="U52" s="11"/>
      <c r="V52" s="11"/>
      <c r="W52" s="11"/>
      <c r="X52" s="11"/>
      <c r="Y52" s="11"/>
      <c r="Z52" s="4"/>
    </row>
    <row r="53" ht="11.25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7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60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  <c r="Z53" s="4"/>
    </row>
    <row r="54" ht="11.25" customHeight="1">
      <c r="A54" s="9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85"/>
      <c r="R54" s="27"/>
      <c r="S54" s="9"/>
      <c r="T54" s="9"/>
      <c r="U54" s="9"/>
      <c r="V54" s="9"/>
      <c r="W54" s="9"/>
      <c r="X54" s="9"/>
      <c r="Y54" s="9"/>
      <c r="Z54" s="4"/>
    </row>
    <row r="55" ht="11.25" customHeight="1">
      <c r="A55" s="19" t="s">
        <v>62</v>
      </c>
      <c r="B55" s="9">
        <f t="shared" ref="B55:G55" si="49">B44/B19</f>
        <v>312.1480115</v>
      </c>
      <c r="C55" s="9">
        <f t="shared" si="49"/>
        <v>231.6360937</v>
      </c>
      <c r="D55" s="9">
        <f t="shared" si="49"/>
        <v>180.1246956</v>
      </c>
      <c r="E55" s="9">
        <f t="shared" si="49"/>
        <v>301.6577708</v>
      </c>
      <c r="F55" s="9">
        <f t="shared" si="49"/>
        <v>304.5971185</v>
      </c>
      <c r="G55" s="9">
        <f t="shared" si="49"/>
        <v>279.3791255</v>
      </c>
      <c r="H55" s="9"/>
      <c r="I55" s="9"/>
      <c r="J55" s="9">
        <f t="shared" ref="J55:P55" si="50">J44/J19</f>
        <v>824.0505051</v>
      </c>
      <c r="K55" s="9">
        <f t="shared" si="50"/>
        <v>856.1382979</v>
      </c>
      <c r="L55" s="9">
        <f t="shared" si="50"/>
        <v>882.8</v>
      </c>
      <c r="M55" s="9">
        <f t="shared" si="50"/>
        <v>839.9117647</v>
      </c>
      <c r="N55" s="9">
        <f t="shared" si="50"/>
        <v>1300.666667</v>
      </c>
      <c r="O55" s="9">
        <f t="shared" si="50"/>
        <v>1006.84263</v>
      </c>
      <c r="P55" s="9">
        <f t="shared" si="50"/>
        <v>947.688621</v>
      </c>
      <c r="Q55" s="9"/>
      <c r="R55" s="9"/>
      <c r="S55" s="9">
        <f t="shared" ref="S55:Y55" si="51">S44/S19</f>
        <v>350.5843762</v>
      </c>
      <c r="T55" s="9">
        <f t="shared" si="51"/>
        <v>284.7932388</v>
      </c>
      <c r="U55" s="9">
        <f t="shared" si="51"/>
        <v>195.1963775</v>
      </c>
      <c r="V55" s="9">
        <f t="shared" si="51"/>
        <v>462.7194719</v>
      </c>
      <c r="W55" s="9">
        <f t="shared" si="51"/>
        <v>1300.666667</v>
      </c>
      <c r="X55" s="9">
        <f t="shared" si="51"/>
        <v>564.7098942</v>
      </c>
      <c r="Y55" s="9">
        <f t="shared" si="51"/>
        <v>391.972408</v>
      </c>
      <c r="Z55" s="4"/>
    </row>
    <row r="56" ht="11.25" customHeight="1">
      <c r="A56" s="19" t="s">
        <v>16</v>
      </c>
      <c r="B56" s="9"/>
      <c r="C56" s="9">
        <f t="shared" ref="C56:G56" si="52">C35/C10</f>
        <v>204.272561</v>
      </c>
      <c r="D56" s="9">
        <f t="shared" si="52"/>
        <v>178.6145251</v>
      </c>
      <c r="E56" s="9">
        <f t="shared" si="52"/>
        <v>226.2</v>
      </c>
      <c r="F56" s="9">
        <f t="shared" si="52"/>
        <v>225.6886792</v>
      </c>
      <c r="G56" s="9">
        <f t="shared" si="52"/>
        <v>196.4842322</v>
      </c>
      <c r="H56" s="9"/>
      <c r="I56" s="9"/>
      <c r="J56" s="9"/>
      <c r="K56" s="9">
        <f t="shared" ref="K56:M56" si="53">K35/K10</f>
        <v>801.9791667</v>
      </c>
      <c r="L56" s="9">
        <f t="shared" si="53"/>
        <v>759.7</v>
      </c>
      <c r="M56" s="9">
        <f t="shared" si="53"/>
        <v>920.3333333</v>
      </c>
      <c r="N56" s="9"/>
      <c r="O56" s="9">
        <f t="shared" ref="O56:P56" si="54">O35/O10</f>
        <v>1022.876812</v>
      </c>
      <c r="P56" s="9">
        <f t="shared" si="54"/>
        <v>945.4880383</v>
      </c>
      <c r="Q56" s="9"/>
      <c r="R56" s="9"/>
      <c r="S56" s="9"/>
      <c r="T56" s="9">
        <f t="shared" ref="T56:V56" si="55">T35/T10</f>
        <v>221.2689573</v>
      </c>
      <c r="U56" s="9">
        <f t="shared" si="55"/>
        <v>184.4575163</v>
      </c>
      <c r="V56" s="9">
        <f t="shared" si="55"/>
        <v>300.5714286</v>
      </c>
      <c r="W56" s="9"/>
      <c r="X56" s="9">
        <f t="shared" ref="X56:Y56" si="56">X35/X10</f>
        <v>350.7022727</v>
      </c>
      <c r="Y56" s="9">
        <f t="shared" si="56"/>
        <v>230.6263904</v>
      </c>
      <c r="Z56" s="4"/>
    </row>
    <row r="57" ht="11.25" customHeight="1">
      <c r="A57" s="19" t="s">
        <v>17</v>
      </c>
      <c r="B57" s="9"/>
      <c r="C57" s="9">
        <f t="shared" ref="C57:C62" si="60">C36/C11</f>
        <v>263.7013087</v>
      </c>
      <c r="D57" s="9"/>
      <c r="E57" s="132"/>
      <c r="F57" s="9">
        <f t="shared" ref="F57:G57" si="57">F36/F11</f>
        <v>255.1763006</v>
      </c>
      <c r="G57" s="9">
        <f t="shared" si="57"/>
        <v>261.9082067</v>
      </c>
      <c r="H57" s="9"/>
      <c r="I57" s="9"/>
      <c r="J57" s="9"/>
      <c r="K57" s="9">
        <f>K36/K11</f>
        <v>924.0652174</v>
      </c>
      <c r="L57" s="9"/>
      <c r="M57" s="132"/>
      <c r="N57" s="9"/>
      <c r="O57" s="9">
        <f t="shared" ref="O57:P57" si="58">O36/O11</f>
        <v>1020.028986</v>
      </c>
      <c r="P57" s="9">
        <f t="shared" si="58"/>
        <v>965.1925466</v>
      </c>
      <c r="Q57" s="9"/>
      <c r="R57" s="9"/>
      <c r="S57" s="9"/>
      <c r="T57" s="9">
        <f t="shared" ref="T57:T62" si="62">T36/T11</f>
        <v>345.6345246</v>
      </c>
      <c r="U57" s="9"/>
      <c r="V57" s="132"/>
      <c r="W57" s="9"/>
      <c r="X57" s="9">
        <f t="shared" ref="X57:Y57" si="59">X36/X11</f>
        <v>473.2541322</v>
      </c>
      <c r="Y57" s="9">
        <f t="shared" si="59"/>
        <v>377.036604</v>
      </c>
      <c r="Z57" s="4"/>
    </row>
    <row r="58" ht="11.25" customHeight="1">
      <c r="A58" s="19" t="s">
        <v>18</v>
      </c>
      <c r="B58" s="9"/>
      <c r="C58" s="9">
        <f t="shared" si="60"/>
        <v>209</v>
      </c>
      <c r="D58" s="9">
        <f t="shared" ref="D58:D59" si="64">D37/D12</f>
        <v>163.5714286</v>
      </c>
      <c r="E58" s="132"/>
      <c r="F58" s="9">
        <f t="shared" ref="F58:G58" si="61">F37/F12</f>
        <v>227</v>
      </c>
      <c r="G58" s="9">
        <f t="shared" si="61"/>
        <v>172.28</v>
      </c>
      <c r="H58" s="9"/>
      <c r="I58" s="9"/>
      <c r="J58" s="9"/>
      <c r="K58" s="9"/>
      <c r="L58" s="9"/>
      <c r="M58" s="132"/>
      <c r="N58" s="9"/>
      <c r="O58" s="9"/>
      <c r="P58" s="9"/>
      <c r="Q58" s="9"/>
      <c r="R58" s="9"/>
      <c r="S58" s="9"/>
      <c r="T58" s="9">
        <f t="shared" si="62"/>
        <v>209</v>
      </c>
      <c r="U58" s="9">
        <f t="shared" ref="U58:U59" si="68">U37/U12</f>
        <v>163.5714286</v>
      </c>
      <c r="V58" s="132"/>
      <c r="W58" s="9"/>
      <c r="X58" s="9">
        <f t="shared" ref="X58:Y58" si="63">X37/X12</f>
        <v>227</v>
      </c>
      <c r="Y58" s="9">
        <f t="shared" si="63"/>
        <v>172.28</v>
      </c>
      <c r="Z58" s="4"/>
    </row>
    <row r="59" ht="11.25" customHeight="1">
      <c r="A59" s="19" t="s">
        <v>155</v>
      </c>
      <c r="B59" s="9"/>
      <c r="C59" s="9">
        <f t="shared" si="60"/>
        <v>241.7916667</v>
      </c>
      <c r="D59" s="9">
        <f t="shared" si="64"/>
        <v>206.4074074</v>
      </c>
      <c r="E59" s="132"/>
      <c r="F59" s="9">
        <f t="shared" ref="F59:G59" si="65">F38/F13</f>
        <v>216.8181818</v>
      </c>
      <c r="G59" s="9">
        <f t="shared" si="65"/>
        <v>221.1780822</v>
      </c>
      <c r="H59" s="9"/>
      <c r="I59" s="9"/>
      <c r="J59" s="9"/>
      <c r="K59" s="9">
        <f t="shared" ref="K59:L59" si="66">K38/K13</f>
        <v>1102.142857</v>
      </c>
      <c r="L59" s="9">
        <f t="shared" si="66"/>
        <v>651</v>
      </c>
      <c r="M59" s="132"/>
      <c r="N59" s="9"/>
      <c r="O59" s="9">
        <f t="shared" ref="O59:P59" si="67">O38/O13</f>
        <v>986.7076923</v>
      </c>
      <c r="P59" s="9">
        <f t="shared" si="67"/>
        <v>993.1780822</v>
      </c>
      <c r="Q59" s="9"/>
      <c r="R59" s="9"/>
      <c r="S59" s="9"/>
      <c r="T59" s="9">
        <f t="shared" si="62"/>
        <v>436.0645161</v>
      </c>
      <c r="U59" s="9">
        <f t="shared" si="68"/>
        <v>222.2857143</v>
      </c>
      <c r="V59" s="132"/>
      <c r="W59" s="9"/>
      <c r="X59" s="9">
        <f t="shared" ref="X59:Y59" si="69">X38/X13</f>
        <v>792.0229885</v>
      </c>
      <c r="Y59" s="9">
        <f t="shared" si="69"/>
        <v>607.1780822</v>
      </c>
      <c r="Z59" s="4"/>
    </row>
    <row r="60" ht="11.25" customHeight="1">
      <c r="A60" s="19" t="s">
        <v>19</v>
      </c>
      <c r="B60" s="9"/>
      <c r="C60" s="9">
        <f t="shared" si="60"/>
        <v>324.12</v>
      </c>
      <c r="D60" s="9"/>
      <c r="E60" s="132"/>
      <c r="F60" s="9">
        <f t="shared" ref="F60:G60" si="70">F39/F14</f>
        <v>278.0909091</v>
      </c>
      <c r="G60" s="9">
        <f t="shared" si="70"/>
        <v>310.0555556</v>
      </c>
      <c r="H60" s="9"/>
      <c r="I60" s="9"/>
      <c r="J60" s="9"/>
      <c r="K60" s="9">
        <f t="shared" ref="K60:K61" si="74">K39/K14</f>
        <v>872.1666667</v>
      </c>
      <c r="L60" s="9"/>
      <c r="M60" s="132"/>
      <c r="N60" s="9"/>
      <c r="O60" s="9">
        <f t="shared" ref="O60:P60" si="71">O39/O14</f>
        <v>657.2</v>
      </c>
      <c r="P60" s="9">
        <f t="shared" si="71"/>
        <v>721.9166667</v>
      </c>
      <c r="Q60" s="9"/>
      <c r="R60" s="9"/>
      <c r="S60" s="9"/>
      <c r="T60" s="9">
        <f t="shared" si="62"/>
        <v>430.1935484</v>
      </c>
      <c r="U60" s="9"/>
      <c r="V60" s="132"/>
      <c r="W60" s="9"/>
      <c r="X60" s="9">
        <f t="shared" ref="X60:Y60" si="72">X39/X14</f>
        <v>396.5625</v>
      </c>
      <c r="Y60" s="9">
        <f t="shared" si="72"/>
        <v>413.0208333</v>
      </c>
      <c r="Z60" s="4"/>
    </row>
    <row r="61" ht="11.25" customHeight="1">
      <c r="A61" s="19" t="s">
        <v>64</v>
      </c>
      <c r="B61" s="9"/>
      <c r="C61" s="9">
        <f t="shared" si="60"/>
        <v>426</v>
      </c>
      <c r="D61" s="9"/>
      <c r="E61" s="132"/>
      <c r="F61" s="9">
        <f t="shared" ref="F61:G61" si="73">F40/F15</f>
        <v>274.5714286</v>
      </c>
      <c r="G61" s="9">
        <f t="shared" si="73"/>
        <v>344.4615385</v>
      </c>
      <c r="H61" s="9"/>
      <c r="I61" s="9"/>
      <c r="J61" s="9"/>
      <c r="K61" s="9">
        <f t="shared" si="74"/>
        <v>454.75</v>
      </c>
      <c r="L61" s="9"/>
      <c r="M61" s="132"/>
      <c r="N61" s="9"/>
      <c r="O61" s="9">
        <f t="shared" ref="O61:P61" si="75">O40/O15</f>
        <v>451.3</v>
      </c>
      <c r="P61" s="9">
        <f t="shared" si="75"/>
        <v>452.2857143</v>
      </c>
      <c r="Q61" s="9"/>
      <c r="R61" s="9"/>
      <c r="S61" s="9"/>
      <c r="T61" s="9">
        <f t="shared" si="62"/>
        <v>437.5</v>
      </c>
      <c r="U61" s="9"/>
      <c r="V61" s="132"/>
      <c r="W61" s="9"/>
      <c r="X61" s="9">
        <f t="shared" ref="X61:Y61" si="76">X40/X15</f>
        <v>378.5294118</v>
      </c>
      <c r="Y61" s="9">
        <f t="shared" si="76"/>
        <v>400.3703704</v>
      </c>
      <c r="Z61" s="4"/>
    </row>
    <row r="62" ht="11.25" customHeight="1">
      <c r="A62" s="19" t="s">
        <v>65</v>
      </c>
      <c r="B62" s="9"/>
      <c r="C62" s="9">
        <f t="shared" si="60"/>
        <v>465</v>
      </c>
      <c r="D62" s="9"/>
      <c r="E62" s="132"/>
      <c r="F62" s="9">
        <f t="shared" ref="F62:G62" si="77">F41/F16</f>
        <v>215.25</v>
      </c>
      <c r="G62" s="9">
        <f t="shared" si="77"/>
        <v>265.2</v>
      </c>
      <c r="H62" s="9"/>
      <c r="I62" s="9"/>
      <c r="J62" s="9"/>
      <c r="K62" s="9"/>
      <c r="L62" s="9"/>
      <c r="M62" s="132"/>
      <c r="N62" s="9"/>
      <c r="O62" s="9">
        <f t="shared" ref="O62:P62" si="78">O41/O16</f>
        <v>529.3333333</v>
      </c>
      <c r="P62" s="9">
        <f t="shared" si="78"/>
        <v>529.3333333</v>
      </c>
      <c r="Q62" s="9"/>
      <c r="R62" s="9"/>
      <c r="S62" s="9"/>
      <c r="T62" s="9">
        <f t="shared" si="62"/>
        <v>465</v>
      </c>
      <c r="U62" s="9"/>
      <c r="V62" s="132"/>
      <c r="W62" s="9"/>
      <c r="X62" s="9">
        <f t="shared" ref="X62:Y62" si="79">X41/X16</f>
        <v>403.7</v>
      </c>
      <c r="Y62" s="9">
        <f t="shared" si="79"/>
        <v>409.2727273</v>
      </c>
      <c r="Z62" s="4"/>
    </row>
    <row r="63" ht="11.25" customHeight="1">
      <c r="A63" s="19" t="s">
        <v>66</v>
      </c>
      <c r="B63" s="9"/>
      <c r="C63" s="9"/>
      <c r="D63" s="9"/>
      <c r="E63" s="132"/>
      <c r="F63" s="9">
        <f t="shared" ref="F63:G63" si="80">F42/F17</f>
        <v>341.25</v>
      </c>
      <c r="G63" s="9">
        <f t="shared" si="80"/>
        <v>341.25</v>
      </c>
      <c r="H63" s="9"/>
      <c r="I63" s="9"/>
      <c r="J63" s="9"/>
      <c r="K63" s="9"/>
      <c r="L63" s="9"/>
      <c r="M63" s="132"/>
      <c r="N63" s="9"/>
      <c r="O63" s="9">
        <f t="shared" ref="O63:P63" si="81">O42/O17</f>
        <v>964</v>
      </c>
      <c r="P63" s="9">
        <f t="shared" si="81"/>
        <v>964</v>
      </c>
      <c r="Q63" s="9"/>
      <c r="R63" s="9"/>
      <c r="S63" s="9"/>
      <c r="T63" s="9"/>
      <c r="U63" s="9"/>
      <c r="V63" s="132"/>
      <c r="W63" s="9"/>
      <c r="X63" s="9">
        <f t="shared" ref="X63:Y63" si="82">X42/X17</f>
        <v>465.8</v>
      </c>
      <c r="Y63" s="9">
        <f t="shared" si="82"/>
        <v>465.8</v>
      </c>
      <c r="Z63" s="4"/>
    </row>
    <row r="64" ht="11.25" customHeight="1">
      <c r="A64" s="19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4"/>
    </row>
    <row r="65" ht="11.25" customHeight="1">
      <c r="A65" s="26" t="s">
        <v>11</v>
      </c>
      <c r="B65" s="27">
        <f t="shared" ref="B65:G65" si="83">B44/B19</f>
        <v>312.1480115</v>
      </c>
      <c r="C65" s="27">
        <f t="shared" si="83"/>
        <v>231.6360937</v>
      </c>
      <c r="D65" s="27">
        <f t="shared" si="83"/>
        <v>180.1246956</v>
      </c>
      <c r="E65" s="27">
        <f t="shared" si="83"/>
        <v>301.6577708</v>
      </c>
      <c r="F65" s="27">
        <f t="shared" si="83"/>
        <v>304.5971185</v>
      </c>
      <c r="G65" s="27">
        <f t="shared" si="83"/>
        <v>279.3791255</v>
      </c>
      <c r="H65" s="27"/>
      <c r="I65" s="27"/>
      <c r="J65" s="27">
        <f t="shared" ref="J65:O65" si="84">J44/J19</f>
        <v>824.0505051</v>
      </c>
      <c r="K65" s="27">
        <f t="shared" si="84"/>
        <v>856.1382979</v>
      </c>
      <c r="L65" s="27">
        <f t="shared" si="84"/>
        <v>882.8</v>
      </c>
      <c r="M65" s="27">
        <f t="shared" si="84"/>
        <v>839.9117647</v>
      </c>
      <c r="N65" s="27">
        <f t="shared" si="84"/>
        <v>1300.666667</v>
      </c>
      <c r="O65" s="27">
        <f t="shared" si="84"/>
        <v>1006.84263</v>
      </c>
      <c r="P65" s="27"/>
      <c r="Q65" s="27"/>
      <c r="R65" s="27"/>
      <c r="S65" s="27">
        <f t="shared" ref="S65:Y65" si="85">S44/S19</f>
        <v>350.5843762</v>
      </c>
      <c r="T65" s="27">
        <f t="shared" si="85"/>
        <v>284.7932388</v>
      </c>
      <c r="U65" s="27">
        <f t="shared" si="85"/>
        <v>195.1963775</v>
      </c>
      <c r="V65" s="27">
        <f t="shared" si="85"/>
        <v>462.7194719</v>
      </c>
      <c r="W65" s="27">
        <f t="shared" si="85"/>
        <v>1300.666667</v>
      </c>
      <c r="X65" s="27">
        <f t="shared" si="85"/>
        <v>564.7098942</v>
      </c>
      <c r="Y65" s="27">
        <f t="shared" si="85"/>
        <v>391.972408</v>
      </c>
      <c r="Z65" s="4"/>
    </row>
    <row r="66" ht="11.25" customHeight="1">
      <c r="A66" s="29" t="s">
        <v>21</v>
      </c>
      <c r="B66" s="27"/>
      <c r="C66" s="27">
        <f t="shared" ref="C66:G66" si="86">C46/C21</f>
        <v>231.8651985</v>
      </c>
      <c r="D66" s="27">
        <f t="shared" si="86"/>
        <v>178.8299455</v>
      </c>
      <c r="E66" s="27">
        <f t="shared" si="86"/>
        <v>226.2</v>
      </c>
      <c r="F66" s="27">
        <f t="shared" si="86"/>
        <v>235.6616872</v>
      </c>
      <c r="G66" s="27">
        <f t="shared" si="86"/>
        <v>215.2238951</v>
      </c>
      <c r="H66" s="27"/>
      <c r="I66" s="27"/>
      <c r="J66" s="27"/>
      <c r="K66" s="27">
        <f t="shared" ref="K66:M66" si="87">K46/K21</f>
        <v>896.746988</v>
      </c>
      <c r="L66" s="27">
        <f t="shared" si="87"/>
        <v>726.7727273</v>
      </c>
      <c r="M66" s="27">
        <f t="shared" si="87"/>
        <v>920.3333333</v>
      </c>
      <c r="N66" s="27"/>
      <c r="O66" s="27">
        <f>O46/O21</f>
        <v>986.214876</v>
      </c>
      <c r="P66" s="27"/>
      <c r="Q66" s="27"/>
      <c r="R66" s="27"/>
      <c r="S66" s="27"/>
      <c r="T66" s="27">
        <f t="shared" ref="T66:V66" si="88">T46/T21</f>
        <v>282.8681454</v>
      </c>
      <c r="U66" s="27">
        <f t="shared" si="88"/>
        <v>184.7420304</v>
      </c>
      <c r="V66" s="27">
        <f t="shared" si="88"/>
        <v>300.5714286</v>
      </c>
      <c r="W66" s="27"/>
      <c r="X66" s="27">
        <f t="shared" ref="X66:Y66" si="89">X46/X21</f>
        <v>417.1745503</v>
      </c>
      <c r="Y66" s="27">
        <f t="shared" si="89"/>
        <v>283.1631934</v>
      </c>
      <c r="Z66" s="4"/>
    </row>
    <row r="67" ht="11.25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  <c r="Z67" s="4"/>
    </row>
    <row r="68" ht="11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1.25" customHeight="1">
      <c r="A69" s="4" t="s">
        <v>184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1.25" customHeight="1">
      <c r="A70" s="4" t="s">
        <v>185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1.25" customHeight="1">
      <c r="A71" s="4" t="s">
        <v>186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1.25" customHeight="1">
      <c r="A72" s="4" t="s">
        <v>175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1.25" customHeight="1">
      <c r="A73" s="4" t="s">
        <v>176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1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1.25" customHeight="1">
      <c r="A75" s="192" t="s">
        <v>150</v>
      </c>
      <c r="B75" s="192"/>
      <c r="C75" s="192"/>
      <c r="D75" s="192"/>
      <c r="E75" s="192"/>
      <c r="F75" s="192"/>
      <c r="G75" s="192"/>
      <c r="H75" s="192"/>
      <c r="I75" s="192"/>
      <c r="J75" s="192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1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1.25" customHeight="1">
      <c r="A77" s="52" t="s">
        <v>33</v>
      </c>
      <c r="B77" s="193" t="s">
        <v>198</v>
      </c>
      <c r="C77" s="3"/>
      <c r="D77" s="3"/>
      <c r="E77" s="3"/>
      <c r="F77" s="3"/>
      <c r="G77" s="3"/>
      <c r="H77" s="3"/>
      <c r="I77" s="3"/>
      <c r="J77" s="3"/>
      <c r="K77" s="194"/>
      <c r="L77" s="194"/>
      <c r="M77" s="19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52" t="s">
        <v>152</v>
      </c>
      <c r="B78" s="193" t="s">
        <v>199</v>
      </c>
      <c r="C78" s="3"/>
      <c r="D78" s="3"/>
      <c r="E78" s="3"/>
      <c r="F78" s="3"/>
      <c r="G78" s="3"/>
      <c r="H78" s="3"/>
      <c r="I78" s="3"/>
      <c r="J78" s="3"/>
      <c r="K78" s="194"/>
      <c r="L78" s="194"/>
      <c r="M78" s="19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4" t="s">
        <v>39</v>
      </c>
      <c r="H80" s="55">
        <f>G21-'2016'!G21</f>
        <v>-3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7"/>
      <c r="E81" s="3"/>
      <c r="F81" s="3"/>
      <c r="G81" s="54" t="s">
        <v>40</v>
      </c>
      <c r="H81" s="55">
        <f>G9-'2016'!G9</f>
        <v>11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6" t="s">
        <v>41</v>
      </c>
      <c r="H82" s="57">
        <f>H80-H81</f>
        <v>-14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4" t="s">
        <v>42</v>
      </c>
      <c r="H83" s="55">
        <f>P21-'2016'!P21</f>
        <v>0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43</v>
      </c>
      <c r="H84" s="58">
        <f>P9-'2016'!P9</f>
        <v>7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6" t="s">
        <v>44</v>
      </c>
      <c r="H85" s="59">
        <f>H83-H84</f>
        <v>-7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4" t="s">
        <v>45</v>
      </c>
      <c r="H86" s="55">
        <f>G46-'2016'!G46</f>
        <v>15306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46</v>
      </c>
      <c r="H87" s="55">
        <f>G34-'2016'!G34</f>
        <v>59180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6" t="s">
        <v>47</v>
      </c>
      <c r="H88" s="57">
        <f>H86-H87</f>
        <v>-43874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4" t="s">
        <v>48</v>
      </c>
      <c r="H89" s="55">
        <f>P46-'2016'!P46</f>
        <v>9967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3"/>
      <c r="D90" s="3"/>
      <c r="E90" s="3"/>
      <c r="F90" s="3"/>
      <c r="G90" s="54" t="s">
        <v>49</v>
      </c>
      <c r="H90" s="55">
        <f>P34-'2016'!P34</f>
        <v>19704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3"/>
      <c r="D91" s="3"/>
      <c r="E91" s="3"/>
      <c r="F91" s="3"/>
      <c r="G91" s="56" t="s">
        <v>50</v>
      </c>
      <c r="H91" s="57">
        <f>H89-H90</f>
        <v>-9737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9">
    <mergeCell ref="J52:P52"/>
    <mergeCell ref="S52:Y52"/>
    <mergeCell ref="B6:G6"/>
    <mergeCell ref="J6:P6"/>
    <mergeCell ref="S6:Y6"/>
    <mergeCell ref="B31:G31"/>
    <mergeCell ref="J31:P31"/>
    <mergeCell ref="S31:Y31"/>
    <mergeCell ref="B52:G52"/>
  </mergeCells>
  <hyperlinks>
    <hyperlink r:id="rId1" ref="B77"/>
    <hyperlink r:id="rId2" ref="B78"/>
  </hyperlinks>
  <printOptions/>
  <pageMargins bottom="0.75" footer="0.0" header="0.0" left="0.7" right="0.7" top="0.75"/>
  <pageSetup paperSize="9" orientation="portrait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43101.0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15" t="s">
        <v>14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6746.0</v>
      </c>
      <c r="C9" s="196">
        <v>27.0</v>
      </c>
      <c r="D9" s="196">
        <v>30.0</v>
      </c>
      <c r="E9" s="196">
        <v>582.0</v>
      </c>
      <c r="F9" s="196">
        <v>3203.0</v>
      </c>
      <c r="G9" s="9">
        <f t="shared" ref="G9:G20" si="2">SUM(B9:F9)</f>
        <v>10588</v>
      </c>
      <c r="H9" s="160">
        <f t="shared" ref="H9:H20" si="3">G9/G$22</f>
        <v>0.6315161637</v>
      </c>
      <c r="I9" s="161"/>
      <c r="J9" s="195">
        <v>455.0</v>
      </c>
      <c r="K9" s="196">
        <v>14.0</v>
      </c>
      <c r="L9" s="196">
        <v>19.0</v>
      </c>
      <c r="M9" s="196">
        <v>212.0</v>
      </c>
      <c r="N9" s="196">
        <v>3.0</v>
      </c>
      <c r="O9" s="196">
        <v>2098.0</v>
      </c>
      <c r="P9" s="9">
        <f t="shared" ref="P9:P20" si="4">SUM(J9:O9)</f>
        <v>2801</v>
      </c>
      <c r="Q9" s="160">
        <f t="shared" ref="Q9:Q20" si="5">P9/P$22</f>
        <v>0.8151920838</v>
      </c>
      <c r="R9" s="4"/>
      <c r="S9" s="159">
        <f t="shared" ref="S9:V9" si="1">B9+J9</f>
        <v>7201</v>
      </c>
      <c r="T9" s="9">
        <f t="shared" si="1"/>
        <v>41</v>
      </c>
      <c r="U9" s="9">
        <f t="shared" si="1"/>
        <v>49</v>
      </c>
      <c r="V9" s="9">
        <f t="shared" si="1"/>
        <v>794</v>
      </c>
      <c r="W9" s="9">
        <f t="shared" ref="W9:W20" si="7">N9</f>
        <v>3</v>
      </c>
      <c r="X9" s="9">
        <f t="shared" ref="X9:X20" si="8">F9+O9</f>
        <v>5301</v>
      </c>
      <c r="Y9" s="9">
        <f t="shared" ref="Y9:Y19" si="9">SUM(S9:X9)</f>
        <v>13389</v>
      </c>
      <c r="Z9" s="160">
        <f t="shared" ref="Z9:Z20" si="10">Y9/Y$22</f>
        <v>0.6627561628</v>
      </c>
    </row>
    <row r="10" ht="11.25" customHeight="1">
      <c r="A10" s="158" t="s">
        <v>16</v>
      </c>
      <c r="B10" s="195">
        <v>0.0</v>
      </c>
      <c r="C10" s="196">
        <v>1541.0</v>
      </c>
      <c r="D10" s="196">
        <v>1843.0</v>
      </c>
      <c r="E10" s="196">
        <v>21.0</v>
      </c>
      <c r="F10" s="196">
        <v>966.0</v>
      </c>
      <c r="G10" s="9">
        <f t="shared" si="2"/>
        <v>4371</v>
      </c>
      <c r="H10" s="160">
        <f t="shared" si="3"/>
        <v>0.2607061911</v>
      </c>
      <c r="I10" s="161"/>
      <c r="J10" s="195">
        <v>0.0</v>
      </c>
      <c r="K10" s="196">
        <v>43.0</v>
      </c>
      <c r="L10" s="196">
        <v>17.0</v>
      </c>
      <c r="M10" s="196">
        <v>3.0</v>
      </c>
      <c r="N10" s="196">
        <v>0.0</v>
      </c>
      <c r="O10" s="196">
        <v>150.0</v>
      </c>
      <c r="P10" s="9">
        <f t="shared" si="4"/>
        <v>213</v>
      </c>
      <c r="Q10" s="160">
        <f t="shared" si="5"/>
        <v>0.06199068685</v>
      </c>
      <c r="R10" s="4"/>
      <c r="S10" s="159">
        <f t="shared" ref="S10:V10" si="6">B10+J10</f>
        <v>0</v>
      </c>
      <c r="T10" s="9">
        <f t="shared" si="6"/>
        <v>1584</v>
      </c>
      <c r="U10" s="9">
        <f t="shared" si="6"/>
        <v>1860</v>
      </c>
      <c r="V10" s="9">
        <f t="shared" si="6"/>
        <v>24</v>
      </c>
      <c r="W10" s="9">
        <f t="shared" si="7"/>
        <v>0</v>
      </c>
      <c r="X10" s="9">
        <f t="shared" si="8"/>
        <v>1116</v>
      </c>
      <c r="Y10" s="9">
        <f t="shared" si="9"/>
        <v>4584</v>
      </c>
      <c r="Z10" s="160">
        <f t="shared" si="10"/>
        <v>0.2269082269</v>
      </c>
    </row>
    <row r="11" ht="11.25" customHeight="1">
      <c r="A11" s="158" t="s">
        <v>17</v>
      </c>
      <c r="B11" s="195">
        <v>0.0</v>
      </c>
      <c r="C11" s="196">
        <v>1278.0</v>
      </c>
      <c r="D11" s="196">
        <v>0.0</v>
      </c>
      <c r="E11" s="196">
        <v>0.0</v>
      </c>
      <c r="F11" s="196">
        <v>370.0</v>
      </c>
      <c r="G11" s="9">
        <f t="shared" si="2"/>
        <v>1648</v>
      </c>
      <c r="H11" s="160">
        <f t="shared" si="3"/>
        <v>0.09829416677</v>
      </c>
      <c r="I11" s="161"/>
      <c r="J11" s="195">
        <v>0.0</v>
      </c>
      <c r="K11" s="196">
        <v>178.0</v>
      </c>
      <c r="L11" s="196">
        <v>0.0</v>
      </c>
      <c r="M11" s="196">
        <v>0.0</v>
      </c>
      <c r="N11" s="196">
        <v>0.0</v>
      </c>
      <c r="O11" s="196">
        <v>138.0</v>
      </c>
      <c r="P11" s="9">
        <f t="shared" si="4"/>
        <v>316</v>
      </c>
      <c r="Q11" s="160">
        <f t="shared" si="5"/>
        <v>0.09196740396</v>
      </c>
      <c r="R11" s="4"/>
      <c r="S11" s="159">
        <f t="shared" ref="S11:V11" si="11">B11+J11</f>
        <v>0</v>
      </c>
      <c r="T11" s="9">
        <f t="shared" si="11"/>
        <v>1456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508</v>
      </c>
      <c r="Y11" s="9">
        <f t="shared" si="9"/>
        <v>1964</v>
      </c>
      <c r="Z11" s="160">
        <f t="shared" si="10"/>
        <v>0.09721809722</v>
      </c>
    </row>
    <row r="12" ht="11.25" customHeight="1">
      <c r="A12" s="158" t="s">
        <v>18</v>
      </c>
      <c r="B12" s="195">
        <v>0.0</v>
      </c>
      <c r="C12" s="196">
        <v>2.0</v>
      </c>
      <c r="D12" s="196">
        <v>21.0</v>
      </c>
      <c r="E12" s="196">
        <v>0.0</v>
      </c>
      <c r="F12" s="196">
        <v>2.0</v>
      </c>
      <c r="G12" s="9">
        <f t="shared" si="2"/>
        <v>25</v>
      </c>
      <c r="H12" s="160">
        <f t="shared" si="3"/>
        <v>0.001491112967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9">
        <f t="shared" si="4"/>
        <v>0</v>
      </c>
      <c r="Q12" s="160">
        <f t="shared" si="5"/>
        <v>0</v>
      </c>
      <c r="R12" s="4"/>
      <c r="S12" s="159">
        <f t="shared" ref="S12:V12" si="12">B12+J12</f>
        <v>0</v>
      </c>
      <c r="T12" s="9">
        <f t="shared" si="12"/>
        <v>2</v>
      </c>
      <c r="U12" s="9">
        <f t="shared" si="12"/>
        <v>21</v>
      </c>
      <c r="V12" s="9">
        <f t="shared" si="12"/>
        <v>0</v>
      </c>
      <c r="W12" s="9">
        <f t="shared" si="7"/>
        <v>0</v>
      </c>
      <c r="X12" s="9">
        <f t="shared" si="8"/>
        <v>2</v>
      </c>
      <c r="Y12" s="9">
        <f t="shared" si="9"/>
        <v>25</v>
      </c>
      <c r="Z12" s="160">
        <f t="shared" si="10"/>
        <v>0.001237501238</v>
      </c>
    </row>
    <row r="13" ht="11.25" customHeight="1">
      <c r="A13" s="158" t="s">
        <v>155</v>
      </c>
      <c r="B13" s="195">
        <v>0.0</v>
      </c>
      <c r="C13" s="196">
        <v>23.0</v>
      </c>
      <c r="D13" s="196">
        <v>27.0</v>
      </c>
      <c r="E13" s="196">
        <v>0.0</v>
      </c>
      <c r="F13" s="196">
        <v>21.0</v>
      </c>
      <c r="G13" s="9">
        <f t="shared" si="2"/>
        <v>71</v>
      </c>
      <c r="H13" s="160">
        <f t="shared" si="3"/>
        <v>0.004234760825</v>
      </c>
      <c r="I13" s="161"/>
      <c r="J13" s="195">
        <v>0.0</v>
      </c>
      <c r="K13" s="196">
        <v>6.0</v>
      </c>
      <c r="L13" s="196">
        <v>1.0</v>
      </c>
      <c r="M13" s="196">
        <v>0.0</v>
      </c>
      <c r="N13" s="196">
        <v>0.0</v>
      </c>
      <c r="O13" s="196">
        <v>62.0</v>
      </c>
      <c r="P13" s="9">
        <f t="shared" si="4"/>
        <v>69</v>
      </c>
      <c r="Q13" s="160">
        <f t="shared" si="5"/>
        <v>0.0200814901</v>
      </c>
      <c r="R13" s="4"/>
      <c r="S13" s="159">
        <f t="shared" ref="S13:V13" si="13">B13+J13</f>
        <v>0</v>
      </c>
      <c r="T13" s="9">
        <f t="shared" si="13"/>
        <v>29</v>
      </c>
      <c r="U13" s="9">
        <f t="shared" si="13"/>
        <v>28</v>
      </c>
      <c r="V13" s="9">
        <f t="shared" si="13"/>
        <v>0</v>
      </c>
      <c r="W13" s="9">
        <f t="shared" si="7"/>
        <v>0</v>
      </c>
      <c r="X13" s="9">
        <f t="shared" si="8"/>
        <v>83</v>
      </c>
      <c r="Y13" s="9">
        <f t="shared" si="9"/>
        <v>140</v>
      </c>
      <c r="Z13" s="160">
        <f t="shared" si="10"/>
        <v>0.00693000693</v>
      </c>
    </row>
    <row r="14" ht="11.25" customHeight="1">
      <c r="A14" s="158" t="s">
        <v>19</v>
      </c>
      <c r="B14" s="195">
        <v>0.0</v>
      </c>
      <c r="C14" s="196">
        <v>25.0</v>
      </c>
      <c r="D14" s="196">
        <v>0.0</v>
      </c>
      <c r="E14" s="196">
        <v>0.0</v>
      </c>
      <c r="F14" s="196">
        <v>10.0</v>
      </c>
      <c r="G14" s="9">
        <f t="shared" si="2"/>
        <v>35</v>
      </c>
      <c r="H14" s="160">
        <f t="shared" si="3"/>
        <v>0.002087558153</v>
      </c>
      <c r="I14" s="161"/>
      <c r="J14" s="195">
        <v>0.0</v>
      </c>
      <c r="K14" s="196">
        <v>8.0</v>
      </c>
      <c r="L14" s="196">
        <v>0.0</v>
      </c>
      <c r="M14" s="196">
        <v>0.0</v>
      </c>
      <c r="N14" s="196">
        <v>0.0</v>
      </c>
      <c r="O14" s="196">
        <v>5.0</v>
      </c>
      <c r="P14" s="9">
        <f t="shared" si="4"/>
        <v>13</v>
      </c>
      <c r="Q14" s="160">
        <f t="shared" si="5"/>
        <v>0.00378346915</v>
      </c>
      <c r="R14" s="4"/>
      <c r="S14" s="159">
        <f t="shared" ref="S14:V14" si="14">B14+J14</f>
        <v>0</v>
      </c>
      <c r="T14" s="9">
        <f t="shared" si="14"/>
        <v>33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15</v>
      </c>
      <c r="Y14" s="9">
        <f t="shared" si="9"/>
        <v>48</v>
      </c>
      <c r="Z14" s="160">
        <f t="shared" si="10"/>
        <v>0.002376002376</v>
      </c>
    </row>
    <row r="15" ht="11.25" customHeight="1">
      <c r="A15" s="158" t="s">
        <v>64</v>
      </c>
      <c r="B15" s="195">
        <v>0.0</v>
      </c>
      <c r="C15" s="196">
        <v>6.0</v>
      </c>
      <c r="D15" s="196">
        <v>0.0</v>
      </c>
      <c r="E15" s="196">
        <v>0.0</v>
      </c>
      <c r="F15" s="196">
        <v>7.0</v>
      </c>
      <c r="G15" s="9">
        <f t="shared" si="2"/>
        <v>13</v>
      </c>
      <c r="H15" s="160">
        <f t="shared" si="3"/>
        <v>0.0007753787427</v>
      </c>
      <c r="I15" s="161"/>
      <c r="J15" s="195">
        <v>0.0</v>
      </c>
      <c r="K15" s="196">
        <v>4.0</v>
      </c>
      <c r="L15" s="196">
        <v>0.0</v>
      </c>
      <c r="M15" s="196">
        <v>0.0</v>
      </c>
      <c r="N15" s="196">
        <v>0.0</v>
      </c>
      <c r="O15" s="196">
        <v>12.0</v>
      </c>
      <c r="P15" s="9">
        <f t="shared" si="4"/>
        <v>16</v>
      </c>
      <c r="Q15" s="160">
        <f t="shared" si="5"/>
        <v>0.004656577416</v>
      </c>
      <c r="R15" s="4"/>
      <c r="S15" s="159">
        <f t="shared" ref="S15:V15" si="15">B15+J15</f>
        <v>0</v>
      </c>
      <c r="T15" s="9">
        <f t="shared" si="15"/>
        <v>10</v>
      </c>
      <c r="U15" s="9">
        <f t="shared" si="15"/>
        <v>0</v>
      </c>
      <c r="V15" s="9">
        <f t="shared" si="15"/>
        <v>0</v>
      </c>
      <c r="W15" s="9">
        <f t="shared" si="7"/>
        <v>0</v>
      </c>
      <c r="X15" s="9">
        <f t="shared" si="8"/>
        <v>19</v>
      </c>
      <c r="Y15" s="9">
        <f t="shared" si="9"/>
        <v>29</v>
      </c>
      <c r="Z15" s="160">
        <f t="shared" si="10"/>
        <v>0.001435501436</v>
      </c>
    </row>
    <row r="16" ht="11.25" customHeight="1">
      <c r="A16" s="158" t="s">
        <v>65</v>
      </c>
      <c r="B16" s="195">
        <v>0.0</v>
      </c>
      <c r="C16" s="196">
        <v>2.0</v>
      </c>
      <c r="D16" s="196">
        <v>0.0</v>
      </c>
      <c r="E16" s="196">
        <v>0.0</v>
      </c>
      <c r="F16" s="196">
        <v>4.0</v>
      </c>
      <c r="G16" s="9">
        <f t="shared" si="2"/>
        <v>6</v>
      </c>
      <c r="H16" s="160">
        <f t="shared" si="3"/>
        <v>0.000357867112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9">
        <f t="shared" si="4"/>
        <v>6</v>
      </c>
      <c r="Q16" s="160">
        <f t="shared" si="5"/>
        <v>0.001746216531</v>
      </c>
      <c r="R16" s="4"/>
      <c r="S16" s="159">
        <f t="shared" ref="S16:V16" si="16">B16+J16</f>
        <v>0</v>
      </c>
      <c r="T16" s="9">
        <f t="shared" si="16"/>
        <v>2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10</v>
      </c>
      <c r="Y16" s="9">
        <f t="shared" si="9"/>
        <v>12</v>
      </c>
      <c r="Z16" s="160">
        <f t="shared" si="10"/>
        <v>0.000594000594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9">
        <f t="shared" si="2"/>
        <v>5</v>
      </c>
      <c r="H17" s="160">
        <f t="shared" si="3"/>
        <v>0.0002982225933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1.0</v>
      </c>
      <c r="P17" s="9">
        <f t="shared" si="4"/>
        <v>1</v>
      </c>
      <c r="Q17" s="160">
        <f t="shared" si="5"/>
        <v>0.0002910360885</v>
      </c>
      <c r="R17" s="4"/>
      <c r="S17" s="159">
        <f t="shared" ref="S17:V17" si="17">B17+J17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6</v>
      </c>
      <c r="Y17" s="9">
        <f t="shared" si="9"/>
        <v>6</v>
      </c>
      <c r="Z17" s="160">
        <f t="shared" si="10"/>
        <v>0.000297000297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0.0</v>
      </c>
      <c r="F18" s="196">
        <v>2.0</v>
      </c>
      <c r="G18" s="9">
        <f t="shared" si="2"/>
        <v>2</v>
      </c>
      <c r="H18" s="160">
        <f t="shared" si="3"/>
        <v>0.0001192890373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9">
        <f t="shared" si="4"/>
        <v>1</v>
      </c>
      <c r="Q18" s="160">
        <f t="shared" si="5"/>
        <v>0.0002910360885</v>
      </c>
      <c r="R18" s="4"/>
      <c r="S18" s="159">
        <f t="shared" ref="S18:V18" si="18">B18+J18</f>
        <v>0</v>
      </c>
      <c r="T18" s="9">
        <f t="shared" si="18"/>
        <v>0</v>
      </c>
      <c r="U18" s="9">
        <f t="shared" si="18"/>
        <v>0</v>
      </c>
      <c r="V18" s="9">
        <f t="shared" si="18"/>
        <v>0</v>
      </c>
      <c r="W18" s="9">
        <f t="shared" si="7"/>
        <v>0</v>
      </c>
      <c r="X18" s="9">
        <f t="shared" si="8"/>
        <v>3</v>
      </c>
      <c r="Y18" s="9">
        <f t="shared" si="9"/>
        <v>3</v>
      </c>
      <c r="Z18" s="160">
        <f t="shared" si="10"/>
        <v>0.0001485001485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1.0</v>
      </c>
      <c r="G19" s="9">
        <f t="shared" si="2"/>
        <v>1</v>
      </c>
      <c r="H19" s="160">
        <f t="shared" si="3"/>
        <v>0.00005964451867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0.0</v>
      </c>
      <c r="P19" s="9">
        <f t="shared" si="4"/>
        <v>0</v>
      </c>
      <c r="Q19" s="160">
        <f t="shared" si="5"/>
        <v>0</v>
      </c>
      <c r="R19" s="4"/>
      <c r="S19" s="159">
        <f t="shared" ref="S19:V19" si="19">B19+J19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1</v>
      </c>
      <c r="Y19" s="9">
        <f t="shared" si="9"/>
        <v>1</v>
      </c>
      <c r="Z19" s="160">
        <f t="shared" si="10"/>
        <v>0.0000495000495</v>
      </c>
    </row>
    <row r="20" ht="11.25" customHeight="1">
      <c r="A20" s="195" t="s">
        <v>203</v>
      </c>
      <c r="B20" s="198">
        <v>0.0</v>
      </c>
      <c r="C20" s="199">
        <v>0.0</v>
      </c>
      <c r="D20" s="199">
        <v>0.0</v>
      </c>
      <c r="E20" s="199">
        <v>0.0</v>
      </c>
      <c r="F20" s="199">
        <v>1.0</v>
      </c>
      <c r="G20" s="9">
        <f t="shared" si="2"/>
        <v>1</v>
      </c>
      <c r="H20" s="160">
        <f t="shared" si="3"/>
        <v>0.00005964451867</v>
      </c>
      <c r="I20" s="200"/>
      <c r="J20" s="198">
        <v>0.0</v>
      </c>
      <c r="K20" s="199">
        <v>0.0</v>
      </c>
      <c r="L20" s="199">
        <v>0.0</v>
      </c>
      <c r="M20" s="199">
        <v>0.0</v>
      </c>
      <c r="N20" s="199">
        <v>0.0</v>
      </c>
      <c r="O20" s="199">
        <v>0.0</v>
      </c>
      <c r="P20" s="9">
        <f t="shared" si="4"/>
        <v>0</v>
      </c>
      <c r="Q20" s="160">
        <f t="shared" si="5"/>
        <v>0</v>
      </c>
      <c r="R20" s="4"/>
      <c r="S20" s="159">
        <f t="shared" ref="S20:V20" si="20">B20+J20</f>
        <v>0</v>
      </c>
      <c r="T20" s="9">
        <f t="shared" si="20"/>
        <v>0</v>
      </c>
      <c r="U20" s="9">
        <f t="shared" si="20"/>
        <v>0</v>
      </c>
      <c r="V20" s="9">
        <f t="shared" si="20"/>
        <v>0</v>
      </c>
      <c r="W20" s="9">
        <f t="shared" si="7"/>
        <v>0</v>
      </c>
      <c r="X20" s="9">
        <f t="shared" si="8"/>
        <v>1</v>
      </c>
      <c r="Y20" s="9">
        <f>G20+P20</f>
        <v>1</v>
      </c>
      <c r="Z20" s="179">
        <f t="shared" si="10"/>
        <v>0.0000495000495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48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6746</v>
      </c>
      <c r="C22" s="27">
        <f t="shared" ref="C22:F22" si="21">SUM(C9:C20)</f>
        <v>2904</v>
      </c>
      <c r="D22" s="27">
        <f t="shared" si="21"/>
        <v>1921</v>
      </c>
      <c r="E22" s="27">
        <f t="shared" si="21"/>
        <v>603</v>
      </c>
      <c r="F22" s="27">
        <f t="shared" si="21"/>
        <v>4592</v>
      </c>
      <c r="G22" s="27">
        <f>sum(G9:G20)</f>
        <v>16766</v>
      </c>
      <c r="H22" s="171">
        <f>G22/G22</f>
        <v>1</v>
      </c>
      <c r="I22" s="161"/>
      <c r="J22" s="172">
        <f t="shared" ref="J22:O22" si="22">SUM(J9:J20)</f>
        <v>455</v>
      </c>
      <c r="K22" s="121">
        <f t="shared" si="22"/>
        <v>253</v>
      </c>
      <c r="L22" s="121">
        <f t="shared" si="22"/>
        <v>37</v>
      </c>
      <c r="M22" s="123">
        <f t="shared" si="22"/>
        <v>215</v>
      </c>
      <c r="N22" s="123">
        <f t="shared" si="22"/>
        <v>3</v>
      </c>
      <c r="O22" s="123">
        <f t="shared" si="22"/>
        <v>2473</v>
      </c>
      <c r="P22" s="123">
        <f>sum(P9:P20)</f>
        <v>3436</v>
      </c>
      <c r="Q22" s="171">
        <f>P22/P22</f>
        <v>1</v>
      </c>
      <c r="R22" s="4"/>
      <c r="S22" s="170">
        <f t="shared" ref="S22:V22" si="23">B22+J22</f>
        <v>7201</v>
      </c>
      <c r="T22" s="27">
        <f t="shared" si="23"/>
        <v>3157</v>
      </c>
      <c r="U22" s="27">
        <f t="shared" si="23"/>
        <v>1958</v>
      </c>
      <c r="V22" s="27">
        <f t="shared" si="23"/>
        <v>818</v>
      </c>
      <c r="W22" s="27">
        <f>N22</f>
        <v>3</v>
      </c>
      <c r="X22" s="27">
        <f>F22+O22</f>
        <v>7065</v>
      </c>
      <c r="Y22" s="27">
        <f>SUM(S22:X22)</f>
        <v>20202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0.1732076822</v>
      </c>
      <c r="D23" s="117">
        <f>D22/G22</f>
        <v>0.1145771204</v>
      </c>
      <c r="E23" s="117">
        <f>E22/G22</f>
        <v>0.03596564476</v>
      </c>
      <c r="F23" s="117">
        <f>F22/G22</f>
        <v>0.2738876297</v>
      </c>
      <c r="G23" s="117">
        <f>G22/G22</f>
        <v>1</v>
      </c>
      <c r="H23" s="160"/>
      <c r="I23" s="176"/>
      <c r="J23" s="175">
        <f>J22/P22</f>
        <v>0.1324214203</v>
      </c>
      <c r="K23" s="117">
        <f>K22/P22</f>
        <v>0.07363213038</v>
      </c>
      <c r="L23" s="117">
        <f>L22/P22</f>
        <v>0.01076833527</v>
      </c>
      <c r="M23" s="117">
        <f>M22/P22</f>
        <v>0.06257275902</v>
      </c>
      <c r="N23" s="117">
        <f>N22/P22</f>
        <v>0.0008731082654</v>
      </c>
      <c r="O23" s="117">
        <f>O22/P22</f>
        <v>0.7197322468</v>
      </c>
      <c r="P23" s="117">
        <f>P22/P22</f>
        <v>1</v>
      </c>
      <c r="Q23" s="157"/>
      <c r="R23" s="4"/>
      <c r="S23" s="177">
        <f>S22/Y22</f>
        <v>0.3564498564</v>
      </c>
      <c r="T23" s="28">
        <f>T22/Y22</f>
        <v>0.1562716563</v>
      </c>
      <c r="U23" s="28">
        <f>U22/Y22</f>
        <v>0.09692109692</v>
      </c>
      <c r="V23" s="28">
        <f>V22/Y22</f>
        <v>0.04049104049</v>
      </c>
      <c r="W23" s="28">
        <f>W22/Y22</f>
        <v>0.0001485001485</v>
      </c>
      <c r="X23" s="28">
        <f>X22/Y22</f>
        <v>0.3497178497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4">SUM(B10:B20)</f>
        <v>0</v>
      </c>
      <c r="C24" s="40">
        <f t="shared" si="24"/>
        <v>2877</v>
      </c>
      <c r="D24" s="40">
        <f t="shared" si="24"/>
        <v>1891</v>
      </c>
      <c r="E24" s="40">
        <f t="shared" si="24"/>
        <v>21</v>
      </c>
      <c r="F24" s="40">
        <f t="shared" si="24"/>
        <v>1389</v>
      </c>
      <c r="G24" s="40">
        <f t="shared" si="24"/>
        <v>6178</v>
      </c>
      <c r="H24" s="154"/>
      <c r="I24" s="176"/>
      <c r="J24" s="174">
        <f t="shared" ref="J24:P24" si="25">SUM(J10:J20)</f>
        <v>0</v>
      </c>
      <c r="K24" s="40">
        <f t="shared" si="25"/>
        <v>239</v>
      </c>
      <c r="L24" s="40">
        <f t="shared" si="25"/>
        <v>18</v>
      </c>
      <c r="M24" s="40">
        <f t="shared" si="25"/>
        <v>3</v>
      </c>
      <c r="N24" s="40">
        <f t="shared" si="25"/>
        <v>0</v>
      </c>
      <c r="O24" s="40">
        <f t="shared" si="25"/>
        <v>375</v>
      </c>
      <c r="P24" s="40">
        <f t="shared" si="25"/>
        <v>635</v>
      </c>
      <c r="Q24" s="157"/>
      <c r="R24" s="4"/>
      <c r="S24" s="159">
        <f>SUM(S10:S19)</f>
        <v>0</v>
      </c>
      <c r="T24" s="9">
        <f t="shared" ref="T24:Y24" si="26">SUM(T10:T20)</f>
        <v>3116</v>
      </c>
      <c r="U24" s="9">
        <f t="shared" si="26"/>
        <v>1909</v>
      </c>
      <c r="V24" s="9">
        <f t="shared" si="26"/>
        <v>24</v>
      </c>
      <c r="W24" s="9">
        <f t="shared" si="26"/>
        <v>0</v>
      </c>
      <c r="X24" s="9">
        <f t="shared" si="26"/>
        <v>1764</v>
      </c>
      <c r="Y24" s="9">
        <f t="shared" si="26"/>
        <v>6813</v>
      </c>
      <c r="Z24" s="168"/>
    </row>
    <row r="25" ht="11.25" customHeight="1">
      <c r="A25" s="174" t="s">
        <v>22</v>
      </c>
      <c r="B25" s="156"/>
      <c r="C25" s="117">
        <f t="shared" ref="C25:G25" si="27">C24/C22</f>
        <v>0.9907024793</v>
      </c>
      <c r="D25" s="117">
        <f t="shared" si="27"/>
        <v>0.9843831338</v>
      </c>
      <c r="E25" s="117">
        <f t="shared" si="27"/>
        <v>0.03482587065</v>
      </c>
      <c r="F25" s="117">
        <f t="shared" si="27"/>
        <v>0.3024825784</v>
      </c>
      <c r="G25" s="117">
        <f t="shared" si="27"/>
        <v>0.3684838363</v>
      </c>
      <c r="H25" s="160"/>
      <c r="I25" s="176"/>
      <c r="J25" s="175">
        <f t="shared" ref="J25:N25" si="28">B24/B22</f>
        <v>0</v>
      </c>
      <c r="K25" s="117">
        <f t="shared" si="28"/>
        <v>0.9907024793</v>
      </c>
      <c r="L25" s="117">
        <f t="shared" si="28"/>
        <v>0.9843831338</v>
      </c>
      <c r="M25" s="117">
        <f t="shared" si="28"/>
        <v>0.03482587065</v>
      </c>
      <c r="N25" s="117">
        <f t="shared" si="28"/>
        <v>0.3024825784</v>
      </c>
      <c r="O25" s="117">
        <f t="shared" ref="O25:P25" si="29">O24/O22</f>
        <v>0.151637687</v>
      </c>
      <c r="P25" s="117">
        <f t="shared" si="29"/>
        <v>0.1848079162</v>
      </c>
      <c r="Q25" s="157"/>
      <c r="R25" s="4"/>
      <c r="S25" s="178">
        <f t="shared" ref="S25:Y25" si="30">S24/S22</f>
        <v>0</v>
      </c>
      <c r="T25" s="22">
        <f t="shared" si="30"/>
        <v>0.987012987</v>
      </c>
      <c r="U25" s="22">
        <f t="shared" si="30"/>
        <v>0.9749744637</v>
      </c>
      <c r="V25" s="22">
        <f t="shared" si="30"/>
        <v>0.0293398533</v>
      </c>
      <c r="W25" s="22">
        <f t="shared" si="30"/>
        <v>0</v>
      </c>
      <c r="X25" s="22">
        <f t="shared" si="30"/>
        <v>0.2496815287</v>
      </c>
      <c r="Y25" s="22">
        <f t="shared" si="30"/>
        <v>0.3372438372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0.4656846876</v>
      </c>
      <c r="D26" s="126">
        <f>D24/G24</f>
        <v>0.306086112</v>
      </c>
      <c r="E26" s="126">
        <f>E24/G24</f>
        <v>0.003399158304</v>
      </c>
      <c r="F26" s="126">
        <f>F24/G24</f>
        <v>0.2248300421</v>
      </c>
      <c r="G26" s="126">
        <f>G24/G24</f>
        <v>1</v>
      </c>
      <c r="H26" s="182"/>
      <c r="I26" s="183"/>
      <c r="J26" s="181">
        <f t="shared" ref="J26:K26" si="31">J24/O24</f>
        <v>0</v>
      </c>
      <c r="K26" s="126">
        <f t="shared" si="31"/>
        <v>0.3763779528</v>
      </c>
      <c r="L26" s="126">
        <f>L24/P24</f>
        <v>0.02834645669</v>
      </c>
      <c r="M26" s="126">
        <f>M24/P24</f>
        <v>0.004724409449</v>
      </c>
      <c r="N26" s="126">
        <f>N24/P24</f>
        <v>0</v>
      </c>
      <c r="O26" s="126">
        <f>O24/P24</f>
        <v>0.5905511811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0.4573609276</v>
      </c>
      <c r="U26" s="32">
        <f>U24/Y24</f>
        <v>0.2801996184</v>
      </c>
      <c r="V26" s="32">
        <f>V24/Y24</f>
        <v>0.003522677235</v>
      </c>
      <c r="W26" s="32">
        <f>W24/Y24</f>
        <v>0</v>
      </c>
      <c r="X26" s="32">
        <f>X24/Y24</f>
        <v>0.2589167768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43101.0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2107906.0</v>
      </c>
      <c r="C37" s="196">
        <v>4879.0</v>
      </c>
      <c r="D37" s="196">
        <v>7095.0</v>
      </c>
      <c r="E37" s="196">
        <v>179548.0</v>
      </c>
      <c r="F37" s="196">
        <v>1078315.0</v>
      </c>
      <c r="G37" s="196">
        <v>3377743.0</v>
      </c>
      <c r="H37" s="160">
        <f t="shared" ref="H37:H48" si="33">G37/G$50</f>
        <v>0.716193437</v>
      </c>
      <c r="I37" s="4"/>
      <c r="J37" s="195">
        <v>431015.0</v>
      </c>
      <c r="K37" s="196">
        <v>15485.0</v>
      </c>
      <c r="L37" s="196">
        <v>22809.0</v>
      </c>
      <c r="M37" s="196">
        <v>199814.0</v>
      </c>
      <c r="N37" s="196">
        <v>3958.0</v>
      </c>
      <c r="O37" s="196">
        <v>1983819.0</v>
      </c>
      <c r="P37" s="9">
        <f t="shared" ref="P37:P48" si="34">SUM(J37:O37)</f>
        <v>2656900</v>
      </c>
      <c r="Q37" s="160">
        <f t="shared" ref="Q37:Q45" si="35">P37/P$50</f>
        <v>0.8153874341</v>
      </c>
      <c r="R37" s="206"/>
      <c r="S37" s="9">
        <f t="shared" ref="S37:V37" si="32">B37+J37</f>
        <v>2538921</v>
      </c>
      <c r="T37" s="9">
        <f t="shared" si="32"/>
        <v>20364</v>
      </c>
      <c r="U37" s="9">
        <f t="shared" si="32"/>
        <v>29904</v>
      </c>
      <c r="V37" s="9">
        <f t="shared" si="32"/>
        <v>379362</v>
      </c>
      <c r="W37" s="9">
        <f t="shared" ref="W37:W48" si="37">N37</f>
        <v>3958</v>
      </c>
      <c r="X37" s="9">
        <f t="shared" ref="X37:X48" si="38">F37+O37</f>
        <v>3062134</v>
      </c>
      <c r="Y37" s="9">
        <f t="shared" ref="Y37:Y48" si="39">SUM(S37:X37)</f>
        <v>6034643</v>
      </c>
      <c r="Z37" s="160">
        <f t="shared" ref="Z37:Z48" si="40">Y37/Y$50</f>
        <v>0.7567239876</v>
      </c>
    </row>
    <row r="38" ht="11.25" customHeight="1">
      <c r="A38" s="116" t="s">
        <v>16</v>
      </c>
      <c r="B38" s="196">
        <v>0.0</v>
      </c>
      <c r="C38" s="196">
        <v>314863.0</v>
      </c>
      <c r="D38" s="196">
        <v>332642.0</v>
      </c>
      <c r="E38" s="196">
        <v>4658.0</v>
      </c>
      <c r="F38" s="196">
        <v>214027.0</v>
      </c>
      <c r="G38" s="196">
        <v>866190.0</v>
      </c>
      <c r="H38" s="160">
        <f t="shared" si="33"/>
        <v>0.1836609811</v>
      </c>
      <c r="I38" s="4"/>
      <c r="J38" s="195">
        <v>0.0</v>
      </c>
      <c r="K38" s="196">
        <v>34354.0</v>
      </c>
      <c r="L38" s="196">
        <v>11774.0</v>
      </c>
      <c r="M38" s="196">
        <v>2756.0</v>
      </c>
      <c r="N38" s="196">
        <v>0.0</v>
      </c>
      <c r="O38" s="196">
        <v>150005.0</v>
      </c>
      <c r="P38" s="9">
        <f t="shared" si="34"/>
        <v>198889</v>
      </c>
      <c r="Q38" s="160">
        <f t="shared" si="35"/>
        <v>0.06103789807</v>
      </c>
      <c r="R38" s="206"/>
      <c r="S38" s="9">
        <f t="shared" ref="S38:V38" si="36">B38+J38</f>
        <v>0</v>
      </c>
      <c r="T38" s="9">
        <f t="shared" si="36"/>
        <v>349217</v>
      </c>
      <c r="U38" s="9">
        <f t="shared" si="36"/>
        <v>344416</v>
      </c>
      <c r="V38" s="9">
        <f t="shared" si="36"/>
        <v>7414</v>
      </c>
      <c r="W38" s="9">
        <f t="shared" si="37"/>
        <v>0</v>
      </c>
      <c r="X38" s="9">
        <f t="shared" si="38"/>
        <v>364032</v>
      </c>
      <c r="Y38" s="9">
        <f t="shared" si="39"/>
        <v>1065079</v>
      </c>
      <c r="Z38" s="160">
        <f t="shared" si="40"/>
        <v>0.1335573335</v>
      </c>
    </row>
    <row r="39" ht="11.25" customHeight="1">
      <c r="A39" s="116" t="s">
        <v>17</v>
      </c>
      <c r="B39" s="196">
        <v>0.0</v>
      </c>
      <c r="C39" s="196">
        <v>336737.0</v>
      </c>
      <c r="D39" s="196">
        <v>0.0</v>
      </c>
      <c r="E39" s="196">
        <v>0.0</v>
      </c>
      <c r="F39" s="196">
        <v>94489.0</v>
      </c>
      <c r="G39" s="196">
        <v>431226.0</v>
      </c>
      <c r="H39" s="160">
        <f t="shared" si="33"/>
        <v>0.09143420061</v>
      </c>
      <c r="I39" s="4"/>
      <c r="J39" s="195">
        <v>0.0</v>
      </c>
      <c r="K39" s="196">
        <v>166893.0</v>
      </c>
      <c r="L39" s="196">
        <v>0.0</v>
      </c>
      <c r="M39" s="196">
        <v>0.0</v>
      </c>
      <c r="N39" s="196">
        <v>0.0</v>
      </c>
      <c r="O39" s="196">
        <v>144171.0</v>
      </c>
      <c r="P39" s="9">
        <f t="shared" si="34"/>
        <v>311064</v>
      </c>
      <c r="Q39" s="160">
        <f t="shared" si="35"/>
        <v>0.09546376484</v>
      </c>
      <c r="R39" s="206"/>
      <c r="S39" s="9">
        <f t="shared" ref="S39:V39" si="41">B39+J39</f>
        <v>0</v>
      </c>
      <c r="T39" s="9">
        <f t="shared" si="41"/>
        <v>503630</v>
      </c>
      <c r="U39" s="9">
        <f t="shared" si="41"/>
        <v>0</v>
      </c>
      <c r="V39" s="9">
        <f t="shared" si="41"/>
        <v>0</v>
      </c>
      <c r="W39" s="9">
        <f t="shared" si="37"/>
        <v>0</v>
      </c>
      <c r="X39" s="9">
        <f t="shared" si="38"/>
        <v>238660</v>
      </c>
      <c r="Y39" s="9">
        <f t="shared" si="39"/>
        <v>742290</v>
      </c>
      <c r="Z39" s="160">
        <f t="shared" si="40"/>
        <v>0.09308067581</v>
      </c>
    </row>
    <row r="40" ht="11.25" customHeight="1">
      <c r="A40" s="116" t="s">
        <v>18</v>
      </c>
      <c r="B40" s="196">
        <v>0.0</v>
      </c>
      <c r="C40" s="196">
        <v>414.0</v>
      </c>
      <c r="D40" s="196">
        <v>3439.0</v>
      </c>
      <c r="E40" s="196">
        <v>0.0</v>
      </c>
      <c r="F40" s="196">
        <v>468.0</v>
      </c>
      <c r="G40" s="196">
        <v>4321.0</v>
      </c>
      <c r="H40" s="160">
        <f t="shared" si="33"/>
        <v>0.0009161951757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9">
        <f t="shared" si="34"/>
        <v>0</v>
      </c>
      <c r="Q40" s="160">
        <f t="shared" si="35"/>
        <v>0</v>
      </c>
      <c r="R40" s="206"/>
      <c r="S40" s="9">
        <f t="shared" ref="S40:V40" si="42">B40+J40</f>
        <v>0</v>
      </c>
      <c r="T40" s="9">
        <f t="shared" si="42"/>
        <v>414</v>
      </c>
      <c r="U40" s="9">
        <f t="shared" si="42"/>
        <v>3439</v>
      </c>
      <c r="V40" s="9">
        <f t="shared" si="42"/>
        <v>0</v>
      </c>
      <c r="W40" s="9">
        <f t="shared" si="37"/>
        <v>0</v>
      </c>
      <c r="X40" s="9">
        <f t="shared" si="38"/>
        <v>468</v>
      </c>
      <c r="Y40" s="9">
        <f t="shared" si="39"/>
        <v>4321</v>
      </c>
      <c r="Z40" s="160">
        <f t="shared" si="40"/>
        <v>0.0005418389042</v>
      </c>
    </row>
    <row r="41" ht="11.25" customHeight="1">
      <c r="A41" s="116" t="s">
        <v>155</v>
      </c>
      <c r="B41" s="196">
        <v>0.0</v>
      </c>
      <c r="C41" s="196">
        <v>5613.0</v>
      </c>
      <c r="D41" s="196">
        <v>5539.0</v>
      </c>
      <c r="E41" s="196">
        <v>0.0</v>
      </c>
      <c r="F41" s="196">
        <v>4797.0</v>
      </c>
      <c r="G41" s="196">
        <v>15949.0</v>
      </c>
      <c r="H41" s="160">
        <f t="shared" si="33"/>
        <v>0.003381716468</v>
      </c>
      <c r="I41" s="4"/>
      <c r="J41" s="195">
        <v>0.0</v>
      </c>
      <c r="K41" s="196">
        <v>6904.0</v>
      </c>
      <c r="L41" s="196">
        <v>675.0</v>
      </c>
      <c r="M41" s="196">
        <v>0.0</v>
      </c>
      <c r="N41" s="196">
        <v>0.0</v>
      </c>
      <c r="O41" s="196">
        <v>62565.0</v>
      </c>
      <c r="P41" s="9">
        <f t="shared" si="34"/>
        <v>70144</v>
      </c>
      <c r="Q41" s="160">
        <f t="shared" si="35"/>
        <v>0.02152679295</v>
      </c>
      <c r="R41" s="206"/>
      <c r="S41" s="9">
        <f t="shared" ref="S41:V41" si="43">B41+J41</f>
        <v>0</v>
      </c>
      <c r="T41" s="9">
        <f t="shared" si="43"/>
        <v>12517</v>
      </c>
      <c r="U41" s="9">
        <f t="shared" si="43"/>
        <v>6214</v>
      </c>
      <c r="V41" s="9">
        <f t="shared" si="43"/>
        <v>0</v>
      </c>
      <c r="W41" s="9">
        <f t="shared" si="37"/>
        <v>0</v>
      </c>
      <c r="X41" s="9">
        <f t="shared" si="38"/>
        <v>67362</v>
      </c>
      <c r="Y41" s="9">
        <f t="shared" si="39"/>
        <v>86093</v>
      </c>
      <c r="Z41" s="160">
        <f t="shared" si="40"/>
        <v>0.01079577338</v>
      </c>
    </row>
    <row r="42" ht="11.25" customHeight="1">
      <c r="A42" s="116" t="s">
        <v>19</v>
      </c>
      <c r="B42" s="196">
        <v>0.0</v>
      </c>
      <c r="C42" s="196">
        <v>8008.0</v>
      </c>
      <c r="D42" s="196">
        <v>0.0</v>
      </c>
      <c r="E42" s="196">
        <v>0.0</v>
      </c>
      <c r="F42" s="196">
        <v>3174.0</v>
      </c>
      <c r="G42" s="196">
        <v>11182.0</v>
      </c>
      <c r="H42" s="160">
        <f t="shared" si="33"/>
        <v>0.002370954514</v>
      </c>
      <c r="I42" s="4"/>
      <c r="J42" s="195">
        <v>0.0</v>
      </c>
      <c r="K42" s="196">
        <v>5818.0</v>
      </c>
      <c r="L42" s="196">
        <v>0.0</v>
      </c>
      <c r="M42" s="196">
        <v>0.0</v>
      </c>
      <c r="N42" s="196">
        <v>0.0</v>
      </c>
      <c r="O42" s="196">
        <v>3358.0</v>
      </c>
      <c r="P42" s="9">
        <f t="shared" si="34"/>
        <v>9176</v>
      </c>
      <c r="Q42" s="160">
        <f t="shared" si="35"/>
        <v>0.002816061988</v>
      </c>
      <c r="R42" s="206"/>
      <c r="S42" s="9">
        <f t="shared" ref="S42:V42" si="44">B42+J42</f>
        <v>0</v>
      </c>
      <c r="T42" s="9">
        <f t="shared" si="44"/>
        <v>13826</v>
      </c>
      <c r="U42" s="9">
        <f t="shared" si="44"/>
        <v>0</v>
      </c>
      <c r="V42" s="9">
        <f t="shared" si="44"/>
        <v>0</v>
      </c>
      <c r="W42" s="9">
        <f t="shared" si="37"/>
        <v>0</v>
      </c>
      <c r="X42" s="9">
        <f t="shared" si="38"/>
        <v>6532</v>
      </c>
      <c r="Y42" s="9">
        <f t="shared" si="39"/>
        <v>20358</v>
      </c>
      <c r="Z42" s="160">
        <f t="shared" si="40"/>
        <v>0.002552824904</v>
      </c>
    </row>
    <row r="43" ht="11.25" customHeight="1">
      <c r="A43" s="116" t="s">
        <v>64</v>
      </c>
      <c r="B43" s="196">
        <v>0.0</v>
      </c>
      <c r="C43" s="196">
        <v>2613.0</v>
      </c>
      <c r="D43" s="196">
        <v>0.0</v>
      </c>
      <c r="E43" s="196">
        <v>0.0</v>
      </c>
      <c r="F43" s="196">
        <v>2403.0</v>
      </c>
      <c r="G43" s="196">
        <v>5016.0</v>
      </c>
      <c r="H43" s="160">
        <f t="shared" si="33"/>
        <v>0.001063558204</v>
      </c>
      <c r="I43" s="4"/>
      <c r="J43" s="195">
        <v>0.0</v>
      </c>
      <c r="K43" s="196">
        <v>1863.0</v>
      </c>
      <c r="L43" s="196">
        <v>0.0</v>
      </c>
      <c r="M43" s="196">
        <v>0.0</v>
      </c>
      <c r="N43" s="196">
        <v>0.0</v>
      </c>
      <c r="O43" s="196">
        <v>5559.0</v>
      </c>
      <c r="P43" s="9">
        <f t="shared" si="34"/>
        <v>7422</v>
      </c>
      <c r="Q43" s="160">
        <f t="shared" si="35"/>
        <v>0.002277769406</v>
      </c>
      <c r="R43" s="206"/>
      <c r="S43" s="9">
        <f t="shared" ref="S43:V43" si="45">B43+J43</f>
        <v>0</v>
      </c>
      <c r="T43" s="9">
        <f t="shared" si="45"/>
        <v>4476</v>
      </c>
      <c r="U43" s="9">
        <f t="shared" si="45"/>
        <v>0</v>
      </c>
      <c r="V43" s="9">
        <f t="shared" si="45"/>
        <v>0</v>
      </c>
      <c r="W43" s="9">
        <f t="shared" si="37"/>
        <v>0</v>
      </c>
      <c r="X43" s="9">
        <f t="shared" si="38"/>
        <v>7962</v>
      </c>
      <c r="Y43" s="9">
        <f t="shared" si="39"/>
        <v>12438</v>
      </c>
      <c r="Z43" s="160">
        <f t="shared" si="40"/>
        <v>0.001559683474</v>
      </c>
    </row>
    <row r="44" ht="11.25" customHeight="1">
      <c r="A44" s="116" t="s">
        <v>65</v>
      </c>
      <c r="B44" s="196">
        <v>0.0</v>
      </c>
      <c r="C44" s="196">
        <v>927.0</v>
      </c>
      <c r="D44" s="196">
        <v>0.0</v>
      </c>
      <c r="E44" s="196">
        <v>0.0</v>
      </c>
      <c r="F44" s="196">
        <v>974.0</v>
      </c>
      <c r="G44" s="196">
        <v>1901.0</v>
      </c>
      <c r="H44" s="160">
        <f t="shared" si="33"/>
        <v>0.0004030749893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3543.0</v>
      </c>
      <c r="P44" s="9">
        <f t="shared" si="34"/>
        <v>3543</v>
      </c>
      <c r="Q44" s="160">
        <f t="shared" si="35"/>
        <v>0.001087326463</v>
      </c>
      <c r="R44" s="206"/>
      <c r="S44" s="9">
        <f t="shared" ref="S44:V44" si="46">B44+J44</f>
        <v>0</v>
      </c>
      <c r="T44" s="9">
        <f t="shared" si="46"/>
        <v>927</v>
      </c>
      <c r="U44" s="9">
        <f t="shared" si="46"/>
        <v>0</v>
      </c>
      <c r="V44" s="9">
        <f t="shared" si="46"/>
        <v>0</v>
      </c>
      <c r="W44" s="9">
        <f t="shared" si="37"/>
        <v>0</v>
      </c>
      <c r="X44" s="9">
        <f t="shared" si="38"/>
        <v>4517</v>
      </c>
      <c r="Y44" s="9">
        <f t="shared" si="39"/>
        <v>5444</v>
      </c>
      <c r="Z44" s="160">
        <f t="shared" si="40"/>
        <v>0.0006826593368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1930.0</v>
      </c>
      <c r="G45" s="196">
        <v>1930.0</v>
      </c>
      <c r="H45" s="160">
        <f t="shared" si="33"/>
        <v>0.0004092239502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779.0</v>
      </c>
      <c r="P45" s="9">
        <f t="shared" si="34"/>
        <v>779</v>
      </c>
      <c r="Q45" s="160">
        <f t="shared" si="35"/>
        <v>0.0002390706504</v>
      </c>
      <c r="R45" s="206"/>
      <c r="S45" s="9">
        <f t="shared" ref="S45:V45" si="47">B45+J45</f>
        <v>0</v>
      </c>
      <c r="T45" s="9">
        <f t="shared" si="47"/>
        <v>0</v>
      </c>
      <c r="U45" s="9">
        <f t="shared" si="47"/>
        <v>0</v>
      </c>
      <c r="V45" s="9">
        <f t="shared" si="47"/>
        <v>0</v>
      </c>
      <c r="W45" s="9">
        <f t="shared" si="37"/>
        <v>0</v>
      </c>
      <c r="X45" s="9">
        <f t="shared" si="38"/>
        <v>2709</v>
      </c>
      <c r="Y45" s="9">
        <f t="shared" si="39"/>
        <v>2709</v>
      </c>
      <c r="Z45" s="160">
        <f t="shared" si="40"/>
        <v>0.000339699512</v>
      </c>
    </row>
    <row r="46" ht="11.25" customHeight="1">
      <c r="A46" s="208" t="s">
        <v>201</v>
      </c>
      <c r="B46" s="209">
        <v>0.0</v>
      </c>
      <c r="C46" s="209">
        <v>0.0</v>
      </c>
      <c r="D46" s="209">
        <v>0.0</v>
      </c>
      <c r="E46" s="209">
        <v>0.0</v>
      </c>
      <c r="F46" s="209">
        <v>253.0</v>
      </c>
      <c r="G46" s="209">
        <v>253.0</v>
      </c>
      <c r="H46" s="160">
        <f t="shared" si="33"/>
        <v>0.00005364438312</v>
      </c>
      <c r="I46" s="4"/>
      <c r="J46" s="202">
        <v>0.0</v>
      </c>
      <c r="K46" s="209">
        <v>0.0</v>
      </c>
      <c r="L46" s="209">
        <v>0.0</v>
      </c>
      <c r="M46" s="209">
        <v>0.0</v>
      </c>
      <c r="N46" s="209">
        <v>0.0</v>
      </c>
      <c r="O46" s="209">
        <v>534.0</v>
      </c>
      <c r="P46" s="9">
        <f t="shared" si="34"/>
        <v>534</v>
      </c>
      <c r="Q46" s="157"/>
      <c r="R46" s="206"/>
      <c r="S46" s="9">
        <f t="shared" ref="S46:V46" si="48">B46+J46</f>
        <v>0</v>
      </c>
      <c r="T46" s="9">
        <f t="shared" si="48"/>
        <v>0</v>
      </c>
      <c r="U46" s="9">
        <f t="shared" si="48"/>
        <v>0</v>
      </c>
      <c r="V46" s="9">
        <f t="shared" si="48"/>
        <v>0</v>
      </c>
      <c r="W46" s="9">
        <f t="shared" si="37"/>
        <v>0</v>
      </c>
      <c r="X46" s="9">
        <f t="shared" si="38"/>
        <v>787</v>
      </c>
      <c r="Y46" s="9">
        <f t="shared" si="39"/>
        <v>787</v>
      </c>
      <c r="Z46" s="160">
        <f t="shared" si="40"/>
        <v>0.00009868715982</v>
      </c>
    </row>
    <row r="47" ht="11.25" customHeight="1">
      <c r="A47" s="208" t="s">
        <v>202</v>
      </c>
      <c r="B47" s="209">
        <v>0.0</v>
      </c>
      <c r="C47" s="209">
        <v>0.0</v>
      </c>
      <c r="D47" s="209">
        <v>0.0</v>
      </c>
      <c r="E47" s="209">
        <v>0.0</v>
      </c>
      <c r="F47" s="209">
        <v>413.0</v>
      </c>
      <c r="G47" s="209">
        <v>413.0</v>
      </c>
      <c r="H47" s="160">
        <f t="shared" si="33"/>
        <v>0.00008756968469</v>
      </c>
      <c r="I47" s="4"/>
      <c r="J47" s="202">
        <v>0.0</v>
      </c>
      <c r="K47" s="209">
        <v>0.0</v>
      </c>
      <c r="L47" s="209">
        <v>0.0</v>
      </c>
      <c r="M47" s="209">
        <v>0.0</v>
      </c>
      <c r="N47" s="209">
        <v>0.0</v>
      </c>
      <c r="O47" s="209">
        <v>0.0</v>
      </c>
      <c r="P47" s="9">
        <f t="shared" si="34"/>
        <v>0</v>
      </c>
      <c r="Q47" s="157"/>
      <c r="R47" s="206"/>
      <c r="S47" s="9">
        <f t="shared" ref="S47:V47" si="49">B47+J47</f>
        <v>0</v>
      </c>
      <c r="T47" s="9">
        <f t="shared" si="49"/>
        <v>0</v>
      </c>
      <c r="U47" s="9">
        <f t="shared" si="49"/>
        <v>0</v>
      </c>
      <c r="V47" s="9">
        <f t="shared" si="49"/>
        <v>0</v>
      </c>
      <c r="W47" s="9">
        <f t="shared" si="37"/>
        <v>0</v>
      </c>
      <c r="X47" s="9">
        <f t="shared" si="38"/>
        <v>413</v>
      </c>
      <c r="Y47" s="9">
        <f t="shared" si="39"/>
        <v>413</v>
      </c>
      <c r="Z47" s="160">
        <f t="shared" si="40"/>
        <v>0.00005178881449</v>
      </c>
    </row>
    <row r="48" ht="11.25" customHeight="1">
      <c r="A48" s="208" t="s">
        <v>203</v>
      </c>
      <c r="B48" s="209">
        <v>0.0</v>
      </c>
      <c r="C48" s="209">
        <v>0.0</v>
      </c>
      <c r="D48" s="209">
        <v>0.0</v>
      </c>
      <c r="E48" s="209">
        <v>0.0</v>
      </c>
      <c r="F48" s="209">
        <v>120.0</v>
      </c>
      <c r="G48" s="209">
        <v>120.0</v>
      </c>
      <c r="H48" s="160">
        <f t="shared" si="33"/>
        <v>0.00002544397618</v>
      </c>
      <c r="I48" s="4"/>
      <c r="J48" s="202">
        <v>0.0</v>
      </c>
      <c r="K48" s="209">
        <v>0.0</v>
      </c>
      <c r="L48" s="209">
        <v>0.0</v>
      </c>
      <c r="M48" s="209">
        <v>0.0</v>
      </c>
      <c r="N48" s="209">
        <v>0.0</v>
      </c>
      <c r="O48" s="209">
        <v>0.0</v>
      </c>
      <c r="P48" s="9">
        <f t="shared" si="34"/>
        <v>0</v>
      </c>
      <c r="Q48" s="157"/>
      <c r="R48" s="206"/>
      <c r="S48" s="9">
        <f t="shared" ref="S48:V48" si="50">B48+J48</f>
        <v>0</v>
      </c>
      <c r="T48" s="9">
        <f t="shared" si="50"/>
        <v>0</v>
      </c>
      <c r="U48" s="9">
        <f t="shared" si="50"/>
        <v>0</v>
      </c>
      <c r="V48" s="9">
        <f t="shared" si="50"/>
        <v>0</v>
      </c>
      <c r="W48" s="9">
        <f t="shared" si="37"/>
        <v>0</v>
      </c>
      <c r="X48" s="9">
        <f t="shared" si="38"/>
        <v>120</v>
      </c>
      <c r="Y48" s="9">
        <f t="shared" si="39"/>
        <v>120</v>
      </c>
      <c r="Z48" s="160">
        <f t="shared" si="40"/>
        <v>0.00001504759743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1">SUM(B37:B49)</f>
        <v>2107906</v>
      </c>
      <c r="C50" s="121">
        <f t="shared" si="51"/>
        <v>674054</v>
      </c>
      <c r="D50" s="121">
        <f t="shared" si="51"/>
        <v>348715</v>
      </c>
      <c r="E50" s="121">
        <f t="shared" si="51"/>
        <v>184206</v>
      </c>
      <c r="F50" s="121">
        <f t="shared" si="51"/>
        <v>1401363</v>
      </c>
      <c r="G50" s="121">
        <f t="shared" si="51"/>
        <v>4716244</v>
      </c>
      <c r="H50" s="210">
        <v>1.0</v>
      </c>
      <c r="I50" s="191"/>
      <c r="J50" s="170">
        <f t="shared" ref="J50:P50" si="52">sum(J37:J48)</f>
        <v>431015</v>
      </c>
      <c r="K50" s="27">
        <f t="shared" si="52"/>
        <v>231317</v>
      </c>
      <c r="L50" s="27">
        <f t="shared" si="52"/>
        <v>35258</v>
      </c>
      <c r="M50" s="27">
        <f t="shared" si="52"/>
        <v>202570</v>
      </c>
      <c r="N50" s="27">
        <f t="shared" si="52"/>
        <v>3958</v>
      </c>
      <c r="O50" s="27">
        <f t="shared" si="52"/>
        <v>2354333</v>
      </c>
      <c r="P50" s="27">
        <f t="shared" si="52"/>
        <v>3258451</v>
      </c>
      <c r="Q50" s="210">
        <v>1.0</v>
      </c>
      <c r="R50" s="206"/>
      <c r="S50" s="27">
        <f t="shared" ref="S50:V50" si="53">B50+J50</f>
        <v>2538921</v>
      </c>
      <c r="T50" s="27">
        <f t="shared" si="53"/>
        <v>905371</v>
      </c>
      <c r="U50" s="27">
        <f t="shared" si="53"/>
        <v>383973</v>
      </c>
      <c r="V50" s="27">
        <f t="shared" si="53"/>
        <v>386776</v>
      </c>
      <c r="W50" s="27">
        <f>N50</f>
        <v>3958</v>
      </c>
      <c r="X50" s="27">
        <f>F50+O50</f>
        <v>3755696</v>
      </c>
      <c r="Y50" s="27">
        <f>SUM(S50:X50)</f>
        <v>7974695</v>
      </c>
      <c r="Z50" s="173">
        <f>Y50/Y50</f>
        <v>1</v>
      </c>
    </row>
    <row r="51" ht="11.25" customHeight="1">
      <c r="A51" s="40" t="s">
        <v>12</v>
      </c>
      <c r="B51" s="117">
        <f>B50/G50</f>
        <v>0.4469459171</v>
      </c>
      <c r="C51" s="117">
        <f>C50/G50</f>
        <v>0.1429217827</v>
      </c>
      <c r="D51" s="117">
        <f>D50/G50</f>
        <v>0.07393913462</v>
      </c>
      <c r="E51" s="117">
        <f>E50/G50</f>
        <v>0.03905777564</v>
      </c>
      <c r="F51" s="117">
        <f>F50/G50</f>
        <v>0.2971353899</v>
      </c>
      <c r="G51" s="117">
        <f>G50/G50</f>
        <v>1</v>
      </c>
      <c r="H51" s="157"/>
      <c r="I51" s="4"/>
      <c r="J51" s="175">
        <f>J50/P50</f>
        <v>0.1322760416</v>
      </c>
      <c r="K51" s="117">
        <f>K50/P50</f>
        <v>0.07098986604</v>
      </c>
      <c r="L51" s="117">
        <f>L50/P50</f>
        <v>0.01082047881</v>
      </c>
      <c r="M51" s="117">
        <f>M50/P50</f>
        <v>0.06216757594</v>
      </c>
      <c r="N51" s="117">
        <f>N50/P50</f>
        <v>0.001214687592</v>
      </c>
      <c r="O51" s="117">
        <f>O50/P50</f>
        <v>0.72253135</v>
      </c>
      <c r="P51" s="117">
        <f>P50/P50</f>
        <v>1</v>
      </c>
      <c r="Q51" s="157"/>
      <c r="R51" s="206"/>
      <c r="S51" s="28">
        <f>S50/Y50</f>
        <v>0.318372176</v>
      </c>
      <c r="T51" s="28">
        <f>T50/Y50</f>
        <v>0.1135304861</v>
      </c>
      <c r="U51" s="28">
        <f>U50/Y50</f>
        <v>0.04814892607</v>
      </c>
      <c r="V51" s="28">
        <f>V50/Y50</f>
        <v>0.04850041287</v>
      </c>
      <c r="W51" s="28">
        <f>W50/Y50</f>
        <v>0.000496319922</v>
      </c>
      <c r="X51" s="28">
        <f>X50/Y50</f>
        <v>0.470951679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4">SUM(B38:B48)</f>
        <v>0</v>
      </c>
      <c r="C52" s="40">
        <f t="shared" si="54"/>
        <v>669175</v>
      </c>
      <c r="D52" s="40">
        <f t="shared" si="54"/>
        <v>341620</v>
      </c>
      <c r="E52" s="40">
        <f t="shared" si="54"/>
        <v>4658</v>
      </c>
      <c r="F52" s="40">
        <f t="shared" si="54"/>
        <v>323048</v>
      </c>
      <c r="G52" s="40">
        <f t="shared" si="54"/>
        <v>1338501</v>
      </c>
      <c r="H52" s="157"/>
      <c r="I52" s="4"/>
      <c r="J52" s="174">
        <f>SUM(J38:J45)</f>
        <v>0</v>
      </c>
      <c r="K52" s="40">
        <f t="shared" ref="K52:P52" si="55">SUM(K38:K48)</f>
        <v>215832</v>
      </c>
      <c r="L52" s="40">
        <f t="shared" si="55"/>
        <v>12449</v>
      </c>
      <c r="M52" s="40">
        <f t="shared" si="55"/>
        <v>2756</v>
      </c>
      <c r="N52" s="40">
        <f t="shared" si="55"/>
        <v>0</v>
      </c>
      <c r="O52" s="40">
        <f t="shared" si="55"/>
        <v>370514</v>
      </c>
      <c r="P52" s="40">
        <f t="shared" si="55"/>
        <v>601551</v>
      </c>
      <c r="Q52" s="157"/>
      <c r="R52" s="206"/>
      <c r="S52" s="9">
        <f t="shared" ref="S52:Y52" si="56">SUM(S38:S48)</f>
        <v>0</v>
      </c>
      <c r="T52" s="9">
        <f t="shared" si="56"/>
        <v>885007</v>
      </c>
      <c r="U52" s="9">
        <f t="shared" si="56"/>
        <v>354069</v>
      </c>
      <c r="V52" s="9">
        <f t="shared" si="56"/>
        <v>7414</v>
      </c>
      <c r="W52" s="9">
        <f t="shared" si="56"/>
        <v>0</v>
      </c>
      <c r="X52" s="9">
        <f t="shared" si="56"/>
        <v>693562</v>
      </c>
      <c r="Y52" s="9">
        <f t="shared" si="56"/>
        <v>1940052</v>
      </c>
      <c r="Z52" s="168"/>
    </row>
    <row r="53" ht="11.25" customHeight="1">
      <c r="A53" s="40" t="s">
        <v>22</v>
      </c>
      <c r="B53" s="211">
        <v>0.0</v>
      </c>
      <c r="C53" s="117">
        <f t="shared" ref="C53:G53" si="57">C52/C50</f>
        <v>0.9927617075</v>
      </c>
      <c r="D53" s="117">
        <f t="shared" si="57"/>
        <v>0.9796538721</v>
      </c>
      <c r="E53" s="117">
        <f t="shared" si="57"/>
        <v>0.02528690705</v>
      </c>
      <c r="F53" s="117">
        <f t="shared" si="57"/>
        <v>0.2305241397</v>
      </c>
      <c r="G53" s="117">
        <f t="shared" si="57"/>
        <v>0.283806563</v>
      </c>
      <c r="H53" s="157"/>
      <c r="I53" s="4"/>
      <c r="J53" s="175">
        <f t="shared" ref="J53:O53" si="58">B52/B50</f>
        <v>0</v>
      </c>
      <c r="K53" s="117">
        <f t="shared" si="58"/>
        <v>0.9927617075</v>
      </c>
      <c r="L53" s="117">
        <f t="shared" si="58"/>
        <v>0.9796538721</v>
      </c>
      <c r="M53" s="117">
        <f t="shared" si="58"/>
        <v>0.02528690705</v>
      </c>
      <c r="N53" s="117">
        <f t="shared" si="58"/>
        <v>0.2305241397</v>
      </c>
      <c r="O53" s="117">
        <f t="shared" si="58"/>
        <v>0.283806563</v>
      </c>
      <c r="P53" s="117">
        <f>P52/P50</f>
        <v>0.1846125659</v>
      </c>
      <c r="Q53" s="157"/>
      <c r="R53" s="206"/>
      <c r="S53" s="22">
        <f t="shared" ref="S53:Y53" si="59">S52/S50</f>
        <v>0</v>
      </c>
      <c r="T53" s="22">
        <f t="shared" si="59"/>
        <v>0.9775075632</v>
      </c>
      <c r="U53" s="22">
        <f t="shared" si="59"/>
        <v>0.922119524</v>
      </c>
      <c r="V53" s="22">
        <f t="shared" si="59"/>
        <v>0.01916871781</v>
      </c>
      <c r="W53" s="22">
        <f t="shared" si="59"/>
        <v>0</v>
      </c>
      <c r="X53" s="22">
        <f t="shared" si="59"/>
        <v>0.1846693662</v>
      </c>
      <c r="Y53" s="22">
        <f t="shared" si="59"/>
        <v>0.2432760124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0.4999435936</v>
      </c>
      <c r="D54" s="126">
        <f>D52/G52</f>
        <v>0.2552258086</v>
      </c>
      <c r="E54" s="126">
        <f>E52/G52</f>
        <v>0.003480012342</v>
      </c>
      <c r="F54" s="126">
        <f>F52/G52</f>
        <v>0.2413505855</v>
      </c>
      <c r="G54" s="126">
        <f>G52/G52</f>
        <v>1</v>
      </c>
      <c r="H54" s="184"/>
      <c r="I54" s="125"/>
      <c r="J54" s="181">
        <f t="shared" ref="J54:K54" si="60">J52/O52</f>
        <v>0</v>
      </c>
      <c r="K54" s="126">
        <f t="shared" si="60"/>
        <v>0.3587925213</v>
      </c>
      <c r="L54" s="126">
        <f>L52/P52</f>
        <v>0.02069483718</v>
      </c>
      <c r="M54" s="126">
        <f>M52/P52</f>
        <v>0.004581490181</v>
      </c>
      <c r="N54" s="126">
        <f>N52/P52</f>
        <v>0</v>
      </c>
      <c r="O54" s="126">
        <f>O52/P52</f>
        <v>0.6159311513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0.4561769478</v>
      </c>
      <c r="U54" s="32">
        <f>U52/Y52</f>
        <v>0.1825049019</v>
      </c>
      <c r="V54" s="32">
        <f>V52/Y52</f>
        <v>0.003821547051</v>
      </c>
      <c r="W54" s="32">
        <f>W52/Y52</f>
        <v>0</v>
      </c>
      <c r="X54" s="32">
        <f>X52/Y52</f>
        <v>0.3574966032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1">B37/B9</f>
        <v>312.4675363</v>
      </c>
      <c r="C61" s="9">
        <f t="shared" si="61"/>
        <v>180.7037037</v>
      </c>
      <c r="D61" s="9">
        <f t="shared" si="61"/>
        <v>236.5</v>
      </c>
      <c r="E61" s="9">
        <f t="shared" si="61"/>
        <v>308.5017182</v>
      </c>
      <c r="F61" s="9">
        <f t="shared" si="61"/>
        <v>336.6578208</v>
      </c>
      <c r="G61" s="9">
        <f t="shared" si="61"/>
        <v>319.0161504</v>
      </c>
      <c r="H61" s="9"/>
      <c r="I61" s="9"/>
      <c r="J61" s="9">
        <f>J37/J9</f>
        <v>947.2857143</v>
      </c>
      <c r="K61" s="9">
        <f>K37/K22</f>
        <v>61.2055336</v>
      </c>
      <c r="L61" s="9">
        <f t="shared" ref="L61:P61" si="62">L37/L9</f>
        <v>1200.473684</v>
      </c>
      <c r="M61" s="9">
        <f t="shared" si="62"/>
        <v>942.5188679</v>
      </c>
      <c r="N61" s="9">
        <f t="shared" si="62"/>
        <v>1319.333333</v>
      </c>
      <c r="O61" s="9">
        <f t="shared" si="62"/>
        <v>945.5762631</v>
      </c>
      <c r="P61" s="9">
        <f t="shared" si="62"/>
        <v>948.5540878</v>
      </c>
      <c r="Q61" s="9"/>
      <c r="R61" s="9"/>
      <c r="S61" s="9">
        <f t="shared" ref="S61:Y61" si="63">S37/S9</f>
        <v>352.5789474</v>
      </c>
      <c r="T61" s="9">
        <f t="shared" si="63"/>
        <v>496.6829268</v>
      </c>
      <c r="U61" s="9">
        <f t="shared" si="63"/>
        <v>610.2857143</v>
      </c>
      <c r="V61" s="9">
        <f t="shared" si="63"/>
        <v>477.7858942</v>
      </c>
      <c r="W61" s="9">
        <f t="shared" si="63"/>
        <v>1319.333333</v>
      </c>
      <c r="X61" s="9">
        <f t="shared" si="63"/>
        <v>577.6521411</v>
      </c>
      <c r="Y61" s="9">
        <f t="shared" si="63"/>
        <v>450.7164837</v>
      </c>
      <c r="Z61" s="4"/>
    </row>
    <row r="62" ht="11.25" customHeight="1">
      <c r="A62" s="19" t="s">
        <v>16</v>
      </c>
      <c r="B62" s="196">
        <v>0.0</v>
      </c>
      <c r="C62" s="9">
        <f t="shared" ref="C62:G62" si="64">C38/C10</f>
        <v>204.3238157</v>
      </c>
      <c r="D62" s="9">
        <f t="shared" si="64"/>
        <v>180.4894194</v>
      </c>
      <c r="E62" s="9">
        <f t="shared" si="64"/>
        <v>221.8095238</v>
      </c>
      <c r="F62" s="9">
        <f t="shared" si="64"/>
        <v>221.5600414</v>
      </c>
      <c r="G62" s="9">
        <f t="shared" si="64"/>
        <v>198.1674674</v>
      </c>
      <c r="H62" s="9"/>
      <c r="I62" s="9"/>
      <c r="J62" s="196">
        <v>0.0</v>
      </c>
      <c r="K62" s="9">
        <f t="shared" ref="K62:M62" si="65">K38/K10</f>
        <v>798.9302326</v>
      </c>
      <c r="L62" s="9">
        <f t="shared" si="65"/>
        <v>692.5882353</v>
      </c>
      <c r="M62" s="9">
        <f t="shared" si="65"/>
        <v>918.6666667</v>
      </c>
      <c r="N62" s="196">
        <v>0.0</v>
      </c>
      <c r="O62" s="9">
        <f t="shared" ref="O62:P62" si="66">O38/O10</f>
        <v>1000.033333</v>
      </c>
      <c r="P62" s="9">
        <f t="shared" si="66"/>
        <v>933.7511737</v>
      </c>
      <c r="Q62" s="9"/>
      <c r="R62" s="9"/>
      <c r="S62" s="196">
        <v>0.0</v>
      </c>
      <c r="T62" s="9">
        <f t="shared" ref="T62:V62" si="67">T38/T10</f>
        <v>220.4652778</v>
      </c>
      <c r="U62" s="9">
        <f t="shared" si="67"/>
        <v>185.1698925</v>
      </c>
      <c r="V62" s="9">
        <f t="shared" si="67"/>
        <v>308.9166667</v>
      </c>
      <c r="W62" s="196">
        <v>0.0</v>
      </c>
      <c r="X62" s="9">
        <f t="shared" ref="X62:Y62" si="68">X38/X10</f>
        <v>326.1935484</v>
      </c>
      <c r="Y62" s="9">
        <f t="shared" si="68"/>
        <v>232.3470768</v>
      </c>
      <c r="Z62" s="4"/>
    </row>
    <row r="63" ht="11.25" customHeight="1">
      <c r="A63" s="19" t="s">
        <v>17</v>
      </c>
      <c r="B63" s="196">
        <v>0.0</v>
      </c>
      <c r="C63" s="9">
        <f t="shared" ref="C63:C68" si="72">C39/C11</f>
        <v>263.4874804</v>
      </c>
      <c r="D63" s="196">
        <v>0.0</v>
      </c>
      <c r="E63" s="216">
        <v>0.0</v>
      </c>
      <c r="F63" s="9">
        <f t="shared" ref="F63:G63" si="69">F39/F11</f>
        <v>255.3756757</v>
      </c>
      <c r="G63" s="9">
        <f t="shared" si="69"/>
        <v>261.6662621</v>
      </c>
      <c r="H63" s="9"/>
      <c r="I63" s="9"/>
      <c r="J63" s="196">
        <v>0.0</v>
      </c>
      <c r="K63" s="9">
        <f>K39/K11</f>
        <v>937.6011236</v>
      </c>
      <c r="L63" s="196">
        <v>0.0</v>
      </c>
      <c r="M63" s="216">
        <v>0.0</v>
      </c>
      <c r="N63" s="196">
        <v>0.0</v>
      </c>
      <c r="O63" s="9">
        <f t="shared" ref="O63:P63" si="70">O39/O11</f>
        <v>1044.717391</v>
      </c>
      <c r="P63" s="9">
        <f t="shared" si="70"/>
        <v>984.3797468</v>
      </c>
      <c r="Q63" s="9"/>
      <c r="R63" s="9"/>
      <c r="S63" s="196">
        <v>0.0</v>
      </c>
      <c r="T63" s="9">
        <f t="shared" ref="T63:T68" si="74">T39/T11</f>
        <v>345.8997253</v>
      </c>
      <c r="U63" s="196">
        <v>0.0</v>
      </c>
      <c r="V63" s="196">
        <v>0.0</v>
      </c>
      <c r="W63" s="196">
        <v>0.0</v>
      </c>
      <c r="X63" s="9">
        <f t="shared" ref="X63:Y63" si="71">X39/X11</f>
        <v>469.8031496</v>
      </c>
      <c r="Y63" s="9">
        <f t="shared" si="71"/>
        <v>377.9480652</v>
      </c>
      <c r="Z63" s="4"/>
    </row>
    <row r="64" ht="11.25" customHeight="1">
      <c r="A64" s="19" t="s">
        <v>18</v>
      </c>
      <c r="B64" s="196">
        <v>0.0</v>
      </c>
      <c r="C64" s="9">
        <f t="shared" si="72"/>
        <v>207</v>
      </c>
      <c r="D64" s="9">
        <f t="shared" ref="D64:D65" si="76">D40/D12</f>
        <v>163.7619048</v>
      </c>
      <c r="E64" s="216">
        <v>0.0</v>
      </c>
      <c r="F64" s="9">
        <f t="shared" ref="F64:G64" si="73">F40/F12</f>
        <v>234</v>
      </c>
      <c r="G64" s="9">
        <f t="shared" si="73"/>
        <v>172.84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74"/>
        <v>207</v>
      </c>
      <c r="U64" s="9">
        <f t="shared" ref="U64:U65" si="80">U40/U12</f>
        <v>163.7619048</v>
      </c>
      <c r="V64" s="196">
        <v>0.0</v>
      </c>
      <c r="W64" s="196">
        <v>0.0</v>
      </c>
      <c r="X64" s="9">
        <f t="shared" ref="X64:Y64" si="75">X40/X12</f>
        <v>234</v>
      </c>
      <c r="Y64" s="9">
        <f t="shared" si="75"/>
        <v>172.84</v>
      </c>
      <c r="Z64" s="4"/>
    </row>
    <row r="65" ht="11.25" customHeight="1">
      <c r="A65" s="19" t="s">
        <v>155</v>
      </c>
      <c r="B65" s="196">
        <v>0.0</v>
      </c>
      <c r="C65" s="9">
        <f t="shared" si="72"/>
        <v>244.0434783</v>
      </c>
      <c r="D65" s="9">
        <f t="shared" si="76"/>
        <v>205.1481481</v>
      </c>
      <c r="E65" s="216">
        <v>0.0</v>
      </c>
      <c r="F65" s="9">
        <f t="shared" ref="F65:G65" si="77">F41/F13</f>
        <v>228.4285714</v>
      </c>
      <c r="G65" s="9">
        <f t="shared" si="77"/>
        <v>224.6338028</v>
      </c>
      <c r="H65" s="9"/>
      <c r="I65" s="9"/>
      <c r="J65" s="196">
        <v>0.0</v>
      </c>
      <c r="K65" s="9">
        <f t="shared" ref="K65:L65" si="78">K41/K13</f>
        <v>1150.666667</v>
      </c>
      <c r="L65" s="9">
        <f t="shared" si="78"/>
        <v>675</v>
      </c>
      <c r="M65" s="216">
        <v>0.0</v>
      </c>
      <c r="N65" s="196">
        <v>0.0</v>
      </c>
      <c r="O65" s="9">
        <f t="shared" ref="O65:P65" si="79">O41/O13</f>
        <v>1009.112903</v>
      </c>
      <c r="P65" s="9">
        <f t="shared" si="79"/>
        <v>1016.57971</v>
      </c>
      <c r="Q65" s="9"/>
      <c r="R65" s="9"/>
      <c r="S65" s="196">
        <v>0.0</v>
      </c>
      <c r="T65" s="9">
        <f t="shared" si="74"/>
        <v>431.6206897</v>
      </c>
      <c r="U65" s="9">
        <f t="shared" si="80"/>
        <v>221.9285714</v>
      </c>
      <c r="V65" s="196">
        <v>0.0</v>
      </c>
      <c r="W65" s="196">
        <v>0.0</v>
      </c>
      <c r="X65" s="9">
        <f t="shared" ref="X65:Y65" si="81">X41/X13</f>
        <v>811.5903614</v>
      </c>
      <c r="Y65" s="9">
        <f t="shared" si="81"/>
        <v>614.95</v>
      </c>
      <c r="Z65" s="4"/>
    </row>
    <row r="66" ht="11.25" customHeight="1">
      <c r="A66" s="19" t="s">
        <v>19</v>
      </c>
      <c r="B66" s="196">
        <v>0.0</v>
      </c>
      <c r="C66" s="9">
        <f t="shared" si="72"/>
        <v>320.32</v>
      </c>
      <c r="D66" s="196">
        <v>0.0</v>
      </c>
      <c r="E66" s="216">
        <v>0.0</v>
      </c>
      <c r="F66" s="9">
        <f t="shared" ref="F66:G66" si="82">F42/F14</f>
        <v>317.4</v>
      </c>
      <c r="G66" s="9">
        <f t="shared" si="82"/>
        <v>319.4857143</v>
      </c>
      <c r="H66" s="9"/>
      <c r="I66" s="9"/>
      <c r="J66" s="196">
        <v>0.0</v>
      </c>
      <c r="K66" s="9">
        <f t="shared" ref="K66:K67" si="86">K42/K14</f>
        <v>727.25</v>
      </c>
      <c r="L66" s="196">
        <v>0.0</v>
      </c>
      <c r="M66" s="216">
        <v>0.0</v>
      </c>
      <c r="N66" s="196">
        <v>0.0</v>
      </c>
      <c r="O66" s="9">
        <f t="shared" ref="O66:P66" si="83">O42/O14</f>
        <v>671.6</v>
      </c>
      <c r="P66" s="9">
        <f t="shared" si="83"/>
        <v>705.8461538</v>
      </c>
      <c r="Q66" s="9"/>
      <c r="R66" s="9"/>
      <c r="S66" s="196">
        <v>0.0</v>
      </c>
      <c r="T66" s="9">
        <f t="shared" si="74"/>
        <v>418.969697</v>
      </c>
      <c r="U66" s="196">
        <v>0.0</v>
      </c>
      <c r="V66" s="196">
        <v>0.0</v>
      </c>
      <c r="W66" s="196">
        <v>0.0</v>
      </c>
      <c r="X66" s="9">
        <f t="shared" ref="X66:Y66" si="84">X42/X14</f>
        <v>435.4666667</v>
      </c>
      <c r="Y66" s="9">
        <f t="shared" si="84"/>
        <v>424.125</v>
      </c>
      <c r="Z66" s="4"/>
    </row>
    <row r="67" ht="11.25" customHeight="1">
      <c r="A67" s="19" t="s">
        <v>64</v>
      </c>
      <c r="B67" s="196">
        <v>0.0</v>
      </c>
      <c r="C67" s="9">
        <f t="shared" si="72"/>
        <v>435.5</v>
      </c>
      <c r="D67" s="196">
        <v>0.0</v>
      </c>
      <c r="E67" s="216">
        <v>0.0</v>
      </c>
      <c r="F67" s="9">
        <f t="shared" ref="F67:G67" si="85">F43/F15</f>
        <v>343.2857143</v>
      </c>
      <c r="G67" s="9">
        <f t="shared" si="85"/>
        <v>385.8461538</v>
      </c>
      <c r="H67" s="9"/>
      <c r="I67" s="9"/>
      <c r="J67" s="196">
        <v>0.0</v>
      </c>
      <c r="K67" s="9">
        <f t="shared" si="86"/>
        <v>465.75</v>
      </c>
      <c r="L67" s="196">
        <v>0.0</v>
      </c>
      <c r="M67" s="216">
        <v>0.0</v>
      </c>
      <c r="N67" s="196">
        <v>0.0</v>
      </c>
      <c r="O67" s="9">
        <f t="shared" ref="O67:P67" si="87">O43/O15</f>
        <v>463.25</v>
      </c>
      <c r="P67" s="9">
        <f t="shared" si="87"/>
        <v>463.875</v>
      </c>
      <c r="Q67" s="9"/>
      <c r="R67" s="9"/>
      <c r="S67" s="196">
        <v>0.0</v>
      </c>
      <c r="T67" s="9">
        <f t="shared" si="74"/>
        <v>447.6</v>
      </c>
      <c r="U67" s="196">
        <v>0.0</v>
      </c>
      <c r="V67" s="196">
        <v>0.0</v>
      </c>
      <c r="W67" s="196">
        <v>0.0</v>
      </c>
      <c r="X67" s="9">
        <f t="shared" ref="X67:Y67" si="88">X43/X15</f>
        <v>419.0526316</v>
      </c>
      <c r="Y67" s="9">
        <f t="shared" si="88"/>
        <v>428.8965517</v>
      </c>
      <c r="Z67" s="4"/>
    </row>
    <row r="68" ht="11.25" customHeight="1">
      <c r="A68" s="19" t="s">
        <v>65</v>
      </c>
      <c r="B68" s="196">
        <v>0.0</v>
      </c>
      <c r="C68" s="9">
        <f t="shared" si="72"/>
        <v>463.5</v>
      </c>
      <c r="D68" s="196">
        <v>0.0</v>
      </c>
      <c r="E68" s="216">
        <v>0.0</v>
      </c>
      <c r="F68" s="9">
        <f t="shared" ref="F68:G68" si="89">F44/F16</f>
        <v>243.5</v>
      </c>
      <c r="G68" s="9">
        <f t="shared" si="89"/>
        <v>316.8333333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0">O44/O16</f>
        <v>590.5</v>
      </c>
      <c r="P68" s="9">
        <f t="shared" si="90"/>
        <v>590.5</v>
      </c>
      <c r="Q68" s="9"/>
      <c r="R68" s="9"/>
      <c r="S68" s="196">
        <v>0.0</v>
      </c>
      <c r="T68" s="9">
        <f t="shared" si="74"/>
        <v>463.5</v>
      </c>
      <c r="U68" s="196">
        <v>0.0</v>
      </c>
      <c r="V68" s="196">
        <v>0.0</v>
      </c>
      <c r="W68" s="196">
        <v>0.0</v>
      </c>
      <c r="X68" s="9">
        <f t="shared" ref="X68:Y68" si="91">X44/X16</f>
        <v>451.7</v>
      </c>
      <c r="Y68" s="9">
        <f t="shared" si="91"/>
        <v>453.6666667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2">F45/F17</f>
        <v>386</v>
      </c>
      <c r="G69" s="9">
        <f t="shared" si="92"/>
        <v>386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3">O45/O17</f>
        <v>779</v>
      </c>
      <c r="P69" s="9">
        <f t="shared" si="93"/>
        <v>779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196">
        <v>0.0</v>
      </c>
      <c r="Y69" s="9">
        <f t="shared" ref="Y69:Y70" si="96">Y45/Y17</f>
        <v>451.5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4">F46/F18</f>
        <v>126.5</v>
      </c>
      <c r="G70" s="9">
        <f t="shared" si="94"/>
        <v>126.5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5">O46/O18</f>
        <v>534</v>
      </c>
      <c r="P70" s="27">
        <f t="shared" si="95"/>
        <v>534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196">
        <v>0.0</v>
      </c>
      <c r="Y70" s="9">
        <f t="shared" si="96"/>
        <v>262.3333333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7">F47/F19</f>
        <v>413</v>
      </c>
      <c r="G71" s="9">
        <f t="shared" si="97"/>
        <v>413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98">X47/X19</f>
        <v>413</v>
      </c>
      <c r="Y71" s="9">
        <f t="shared" si="98"/>
        <v>413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99">F48/F20</f>
        <v>120</v>
      </c>
      <c r="G72" s="9">
        <f t="shared" si="99"/>
        <v>120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120.0</v>
      </c>
      <c r="Y72" s="9">
        <f>Y48/Y19</f>
        <v>120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0">B50/B22</f>
        <v>312.4675363</v>
      </c>
      <c r="C74" s="27">
        <f t="shared" si="100"/>
        <v>232.112259</v>
      </c>
      <c r="D74" s="27">
        <f t="shared" si="100"/>
        <v>181.5278501</v>
      </c>
      <c r="E74" s="27">
        <f t="shared" si="100"/>
        <v>305.4825871</v>
      </c>
      <c r="F74" s="27">
        <f t="shared" si="100"/>
        <v>305.1748693</v>
      </c>
      <c r="G74" s="27">
        <f t="shared" si="100"/>
        <v>281.2981033</v>
      </c>
      <c r="H74" s="27"/>
      <c r="I74" s="27"/>
      <c r="J74" s="27">
        <f t="shared" ref="J74:O74" si="101">J50/J22</f>
        <v>947.2857143</v>
      </c>
      <c r="K74" s="27">
        <f t="shared" si="101"/>
        <v>914.2964427</v>
      </c>
      <c r="L74" s="27">
        <f t="shared" si="101"/>
        <v>952.9189189</v>
      </c>
      <c r="M74" s="27">
        <f t="shared" si="101"/>
        <v>942.1860465</v>
      </c>
      <c r="N74" s="27">
        <f t="shared" si="101"/>
        <v>1319.333333</v>
      </c>
      <c r="O74" s="27">
        <f t="shared" si="101"/>
        <v>952.0149616</v>
      </c>
      <c r="P74" s="27"/>
      <c r="Q74" s="27"/>
      <c r="R74" s="27"/>
      <c r="S74" s="27">
        <f t="shared" ref="S74:Y74" si="102">S50/S22</f>
        <v>352.5789474</v>
      </c>
      <c r="T74" s="27">
        <f t="shared" si="102"/>
        <v>286.7820716</v>
      </c>
      <c r="U74" s="27">
        <f t="shared" si="102"/>
        <v>196.1046987</v>
      </c>
      <c r="V74" s="27">
        <f t="shared" si="102"/>
        <v>472.8312958</v>
      </c>
      <c r="W74" s="27">
        <f t="shared" si="102"/>
        <v>1319.333333</v>
      </c>
      <c r="X74" s="27">
        <f t="shared" si="102"/>
        <v>531.5917905</v>
      </c>
      <c r="Y74" s="27">
        <f t="shared" si="102"/>
        <v>394.7477972</v>
      </c>
      <c r="Z74" s="4"/>
    </row>
    <row r="75" ht="11.25" customHeight="1">
      <c r="A75" s="29" t="s">
        <v>21</v>
      </c>
      <c r="B75" s="27"/>
      <c r="C75" s="27">
        <f t="shared" ref="C75:G75" si="103">C52/C24</f>
        <v>232.5947167</v>
      </c>
      <c r="D75" s="27">
        <f t="shared" si="103"/>
        <v>180.6557377</v>
      </c>
      <c r="E75" s="27">
        <f t="shared" si="103"/>
        <v>221.8095238</v>
      </c>
      <c r="F75" s="27">
        <f t="shared" si="103"/>
        <v>232.5759539</v>
      </c>
      <c r="G75" s="27">
        <f t="shared" si="103"/>
        <v>216.6560376</v>
      </c>
      <c r="H75" s="27"/>
      <c r="I75" s="27"/>
      <c r="J75" s="27"/>
      <c r="K75" s="27">
        <f t="shared" ref="K75:M75" si="104">K52/K24</f>
        <v>903.0627615</v>
      </c>
      <c r="L75" s="27">
        <f t="shared" si="104"/>
        <v>691.6111111</v>
      </c>
      <c r="M75" s="27">
        <f t="shared" si="104"/>
        <v>918.6666667</v>
      </c>
      <c r="N75" s="27"/>
      <c r="O75" s="27">
        <f>O52/O24</f>
        <v>988.0373333</v>
      </c>
      <c r="P75" s="27"/>
      <c r="Q75" s="27"/>
      <c r="R75" s="27"/>
      <c r="S75" s="27"/>
      <c r="T75" s="27">
        <f t="shared" ref="T75:V75" si="105">T52/T24</f>
        <v>284.0202182</v>
      </c>
      <c r="U75" s="27">
        <f t="shared" si="105"/>
        <v>185.4735464</v>
      </c>
      <c r="V75" s="27">
        <f t="shared" si="105"/>
        <v>308.9166667</v>
      </c>
      <c r="W75" s="27"/>
      <c r="X75" s="27">
        <f t="shared" ref="X75:Y75" si="106">X52/X24</f>
        <v>393.175737</v>
      </c>
      <c r="Y75" s="27">
        <f t="shared" si="106"/>
        <v>284.7573756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G24-'2017'!G21</f>
        <v>1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G9-'2017'!G9</f>
        <v>-21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22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P24-'2017'!P21</f>
        <v>-2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P9-'2017'!P9</f>
        <v>30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-32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G52-'2017'!G46</f>
        <v>9063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G37-'2017'!G34</f>
        <v>17523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-8460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P52-'2017'!P46</f>
        <v>1515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P37-'2017'!P34</f>
        <v>33847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-32332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204</v>
      </c>
      <c r="B98" s="4"/>
      <c r="C98" s="4"/>
      <c r="D98" s="219" t="s">
        <v>205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D98"/>
  </hyperlinks>
  <printOptions/>
  <pageMargins bottom="0.75" footer="0.0" header="0.0" left="0.7" right="0.7" top="0.75"/>
  <pageSetup paperSize="9" orientation="portrait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43466.0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206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6274.0</v>
      </c>
      <c r="C9" s="196">
        <v>21.0</v>
      </c>
      <c r="D9" s="196">
        <v>26.0</v>
      </c>
      <c r="E9" s="196">
        <v>549.0</v>
      </c>
      <c r="F9" s="196">
        <v>3720.0</v>
      </c>
      <c r="G9" s="196">
        <v>10590.0</v>
      </c>
      <c r="H9" s="160">
        <f t="shared" ref="H9:H20" si="2">G9/G$22</f>
        <v>0.6315224521</v>
      </c>
      <c r="I9" s="161"/>
      <c r="J9" s="159">
        <v>395.0</v>
      </c>
      <c r="K9" s="9">
        <v>13.0</v>
      </c>
      <c r="L9" s="9">
        <v>19.0</v>
      </c>
      <c r="M9" s="9">
        <v>183.0</v>
      </c>
      <c r="N9" s="196">
        <v>80.0</v>
      </c>
      <c r="O9" s="196">
        <v>2086.0</v>
      </c>
      <c r="P9" s="196">
        <f t="shared" ref="P9:P20" si="3">sum(J9:O9)</f>
        <v>2776</v>
      </c>
      <c r="Q9" s="160">
        <f t="shared" ref="Q9:Q20" si="4">P9/P$22</f>
        <v>0.8169511477</v>
      </c>
      <c r="R9" s="4"/>
      <c r="S9" s="159">
        <f t="shared" ref="S9:V9" si="1">B9+J9</f>
        <v>6669</v>
      </c>
      <c r="T9" s="9">
        <f t="shared" si="1"/>
        <v>34</v>
      </c>
      <c r="U9" s="9">
        <f t="shared" si="1"/>
        <v>45</v>
      </c>
      <c r="V9" s="9">
        <f t="shared" si="1"/>
        <v>732</v>
      </c>
      <c r="W9" s="9">
        <f t="shared" ref="W9:W19" si="6">N9</f>
        <v>80</v>
      </c>
      <c r="X9" s="9">
        <f t="shared" ref="X9:X20" si="7">F9+O9</f>
        <v>5806</v>
      </c>
      <c r="Y9" s="9">
        <f t="shared" ref="Y9:Y19" si="8">SUM(G9,P9)</f>
        <v>13366</v>
      </c>
      <c r="Z9" s="160">
        <f t="shared" ref="Z9:Z20" si="9">Y9/Y$22</f>
        <v>0.6627987702</v>
      </c>
    </row>
    <row r="10" ht="11.25" customHeight="1">
      <c r="A10" s="158" t="s">
        <v>16</v>
      </c>
      <c r="B10" s="195">
        <v>0.0</v>
      </c>
      <c r="C10" s="196">
        <v>1459.0</v>
      </c>
      <c r="D10" s="196">
        <v>1723.0</v>
      </c>
      <c r="E10" s="196">
        <v>21.0</v>
      </c>
      <c r="F10" s="196">
        <v>1166.0</v>
      </c>
      <c r="G10" s="196">
        <v>4369.0</v>
      </c>
      <c r="H10" s="160">
        <f t="shared" si="2"/>
        <v>0.2605402827</v>
      </c>
      <c r="I10" s="161"/>
      <c r="J10" s="195">
        <v>0.0</v>
      </c>
      <c r="K10" s="196">
        <v>37.0</v>
      </c>
      <c r="L10" s="196">
        <v>14.0</v>
      </c>
      <c r="M10" s="196">
        <v>3.0</v>
      </c>
      <c r="N10" s="196">
        <v>0.0</v>
      </c>
      <c r="O10" s="196">
        <v>155.0</v>
      </c>
      <c r="P10" s="196">
        <f t="shared" si="3"/>
        <v>209</v>
      </c>
      <c r="Q10" s="160">
        <f t="shared" si="4"/>
        <v>0.06150676869</v>
      </c>
      <c r="R10" s="4"/>
      <c r="S10" s="159">
        <f t="shared" ref="S10:V10" si="5">B10+J10</f>
        <v>0</v>
      </c>
      <c r="T10" s="9">
        <f t="shared" si="5"/>
        <v>1496</v>
      </c>
      <c r="U10" s="9">
        <f t="shared" si="5"/>
        <v>1737</v>
      </c>
      <c r="V10" s="9">
        <f t="shared" si="5"/>
        <v>24</v>
      </c>
      <c r="W10" s="9">
        <f t="shared" si="6"/>
        <v>0</v>
      </c>
      <c r="X10" s="9">
        <f t="shared" si="7"/>
        <v>1321</v>
      </c>
      <c r="Y10" s="9">
        <f t="shared" si="8"/>
        <v>4578</v>
      </c>
      <c r="Z10" s="160">
        <f t="shared" si="9"/>
        <v>0.2270157691</v>
      </c>
    </row>
    <row r="11" ht="11.25" customHeight="1">
      <c r="A11" s="158" t="s">
        <v>17</v>
      </c>
      <c r="B11" s="195">
        <v>0.0</v>
      </c>
      <c r="C11" s="196">
        <v>1240.0</v>
      </c>
      <c r="D11" s="196">
        <v>0.0</v>
      </c>
      <c r="E11" s="196">
        <v>0.0</v>
      </c>
      <c r="F11" s="196">
        <v>409.0</v>
      </c>
      <c r="G11" s="196">
        <v>1649.0</v>
      </c>
      <c r="H11" s="160">
        <f t="shared" si="2"/>
        <v>0.09833621564</v>
      </c>
      <c r="I11" s="161"/>
      <c r="J11" s="195">
        <v>0.0</v>
      </c>
      <c r="K11" s="196">
        <v>175.0</v>
      </c>
      <c r="L11" s="196">
        <v>0.0</v>
      </c>
      <c r="M11" s="196">
        <v>0.0</v>
      </c>
      <c r="N11" s="196">
        <v>0.0</v>
      </c>
      <c r="O11" s="196">
        <v>142.0</v>
      </c>
      <c r="P11" s="196">
        <f t="shared" si="3"/>
        <v>317</v>
      </c>
      <c r="Q11" s="160">
        <f t="shared" si="4"/>
        <v>0.09329017069</v>
      </c>
      <c r="R11" s="4"/>
      <c r="S11" s="159">
        <f t="shared" ref="S11:V11" si="10">B11+J11</f>
        <v>0</v>
      </c>
      <c r="T11" s="9">
        <f t="shared" si="10"/>
        <v>1415</v>
      </c>
      <c r="U11" s="9">
        <f t="shared" si="10"/>
        <v>0</v>
      </c>
      <c r="V11" s="9">
        <f t="shared" si="10"/>
        <v>0</v>
      </c>
      <c r="W11" s="9">
        <f t="shared" si="6"/>
        <v>0</v>
      </c>
      <c r="X11" s="9">
        <f t="shared" si="7"/>
        <v>551</v>
      </c>
      <c r="Y11" s="9">
        <f t="shared" si="8"/>
        <v>1966</v>
      </c>
      <c r="Z11" s="160">
        <f t="shared" si="9"/>
        <v>0.09749082614</v>
      </c>
    </row>
    <row r="12" ht="11.25" customHeight="1">
      <c r="A12" s="158" t="s">
        <v>18</v>
      </c>
      <c r="B12" s="195">
        <v>0.0</v>
      </c>
      <c r="C12" s="196">
        <v>1.0</v>
      </c>
      <c r="D12" s="196">
        <v>21.0</v>
      </c>
      <c r="E12" s="196">
        <v>0.0</v>
      </c>
      <c r="F12" s="196">
        <v>3.0</v>
      </c>
      <c r="G12" s="196">
        <v>25.0</v>
      </c>
      <c r="H12" s="160">
        <f t="shared" si="2"/>
        <v>0.001490846204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3"/>
        <v>0</v>
      </c>
      <c r="Q12" s="160">
        <f t="shared" si="4"/>
        <v>0</v>
      </c>
      <c r="R12" s="4"/>
      <c r="S12" s="159">
        <f t="shared" ref="S12:V12" si="11">B12+J12</f>
        <v>0</v>
      </c>
      <c r="T12" s="9">
        <f t="shared" si="11"/>
        <v>1</v>
      </c>
      <c r="U12" s="9">
        <f t="shared" si="11"/>
        <v>21</v>
      </c>
      <c r="V12" s="9">
        <f t="shared" si="11"/>
        <v>0</v>
      </c>
      <c r="W12" s="9">
        <f t="shared" si="6"/>
        <v>0</v>
      </c>
      <c r="X12" s="9">
        <f t="shared" si="7"/>
        <v>3</v>
      </c>
      <c r="Y12" s="9">
        <f t="shared" si="8"/>
        <v>25</v>
      </c>
      <c r="Z12" s="160">
        <f t="shared" si="9"/>
        <v>0.001239710404</v>
      </c>
    </row>
    <row r="13" ht="11.25" customHeight="1">
      <c r="A13" s="158" t="s">
        <v>155</v>
      </c>
      <c r="B13" s="195">
        <v>0.0</v>
      </c>
      <c r="C13" s="196">
        <v>24.0</v>
      </c>
      <c r="D13" s="196">
        <v>27.0</v>
      </c>
      <c r="E13" s="196">
        <v>0.0</v>
      </c>
      <c r="F13" s="196">
        <v>21.0</v>
      </c>
      <c r="G13" s="196">
        <v>72.0</v>
      </c>
      <c r="H13" s="160">
        <f t="shared" si="2"/>
        <v>0.004293637068</v>
      </c>
      <c r="I13" s="161"/>
      <c r="J13" s="195">
        <v>0.0</v>
      </c>
      <c r="K13" s="196">
        <v>4.0</v>
      </c>
      <c r="L13" s="196">
        <v>1.0</v>
      </c>
      <c r="M13" s="196">
        <v>0.0</v>
      </c>
      <c r="N13" s="196">
        <v>0.0</v>
      </c>
      <c r="O13" s="196">
        <v>52.0</v>
      </c>
      <c r="P13" s="196">
        <f t="shared" si="3"/>
        <v>57</v>
      </c>
      <c r="Q13" s="160">
        <f t="shared" si="4"/>
        <v>0.01677457328</v>
      </c>
      <c r="R13" s="4"/>
      <c r="S13" s="159">
        <f t="shared" ref="S13:V13" si="12">B13+J13</f>
        <v>0</v>
      </c>
      <c r="T13" s="9">
        <f t="shared" si="12"/>
        <v>28</v>
      </c>
      <c r="U13" s="9">
        <f t="shared" si="12"/>
        <v>28</v>
      </c>
      <c r="V13" s="9">
        <f t="shared" si="12"/>
        <v>0</v>
      </c>
      <c r="W13" s="9">
        <f t="shared" si="6"/>
        <v>0</v>
      </c>
      <c r="X13" s="9">
        <f t="shared" si="7"/>
        <v>73</v>
      </c>
      <c r="Y13" s="9">
        <f t="shared" si="8"/>
        <v>129</v>
      </c>
      <c r="Z13" s="160">
        <f t="shared" si="9"/>
        <v>0.006396905683</v>
      </c>
    </row>
    <row r="14" ht="11.25" customHeight="1">
      <c r="A14" s="158" t="s">
        <v>19</v>
      </c>
      <c r="B14" s="195">
        <v>0.0</v>
      </c>
      <c r="C14" s="196">
        <v>24.0</v>
      </c>
      <c r="D14" s="196">
        <v>0.0</v>
      </c>
      <c r="E14" s="196">
        <v>0.0</v>
      </c>
      <c r="F14" s="196">
        <v>11.0</v>
      </c>
      <c r="G14" s="196">
        <v>35.0</v>
      </c>
      <c r="H14" s="160">
        <f t="shared" si="2"/>
        <v>0.002087184686</v>
      </c>
      <c r="I14" s="161"/>
      <c r="J14" s="195">
        <v>0.0</v>
      </c>
      <c r="K14" s="221">
        <v>7.0</v>
      </c>
      <c r="L14" s="196">
        <v>0.0</v>
      </c>
      <c r="M14" s="196">
        <v>0.0</v>
      </c>
      <c r="N14" s="196">
        <v>0.0</v>
      </c>
      <c r="O14" s="196">
        <v>6.0</v>
      </c>
      <c r="P14" s="196">
        <f t="shared" si="3"/>
        <v>13</v>
      </c>
      <c r="Q14" s="160">
        <f t="shared" si="4"/>
        <v>0.003825779871</v>
      </c>
      <c r="R14" s="4"/>
      <c r="S14" s="159">
        <f t="shared" ref="S14:V14" si="13">B14+J14</f>
        <v>0</v>
      </c>
      <c r="T14" s="9">
        <f t="shared" si="13"/>
        <v>31</v>
      </c>
      <c r="U14" s="9">
        <f t="shared" si="13"/>
        <v>0</v>
      </c>
      <c r="V14" s="9">
        <f t="shared" si="13"/>
        <v>0</v>
      </c>
      <c r="W14" s="9">
        <f t="shared" si="6"/>
        <v>0</v>
      </c>
      <c r="X14" s="9">
        <f t="shared" si="7"/>
        <v>17</v>
      </c>
      <c r="Y14" s="9">
        <f t="shared" si="8"/>
        <v>48</v>
      </c>
      <c r="Z14" s="160">
        <f t="shared" si="9"/>
        <v>0.002380243975</v>
      </c>
    </row>
    <row r="15" ht="11.25" customHeight="1">
      <c r="A15" s="158" t="s">
        <v>64</v>
      </c>
      <c r="B15" s="195">
        <v>0.0</v>
      </c>
      <c r="C15" s="196">
        <v>7.0</v>
      </c>
      <c r="D15" s="196">
        <v>0.0</v>
      </c>
      <c r="E15" s="196">
        <v>0.0</v>
      </c>
      <c r="F15" s="196">
        <v>7.0</v>
      </c>
      <c r="G15" s="196">
        <v>14.0</v>
      </c>
      <c r="H15" s="160">
        <f t="shared" si="2"/>
        <v>0.0008348738744</v>
      </c>
      <c r="I15" s="161"/>
      <c r="J15" s="195">
        <v>0.0</v>
      </c>
      <c r="K15" s="196">
        <v>4.0</v>
      </c>
      <c r="L15" s="196">
        <v>0.0</v>
      </c>
      <c r="M15" s="196">
        <v>0.0</v>
      </c>
      <c r="N15" s="196">
        <v>0.0</v>
      </c>
      <c r="O15" s="196">
        <v>13.0</v>
      </c>
      <c r="P15" s="196">
        <f t="shared" si="3"/>
        <v>17</v>
      </c>
      <c r="Q15" s="160">
        <f t="shared" si="4"/>
        <v>0.005002942908</v>
      </c>
      <c r="R15" s="4"/>
      <c r="S15" s="159">
        <f t="shared" ref="S15:V15" si="14">B15+J15</f>
        <v>0</v>
      </c>
      <c r="T15" s="9">
        <f t="shared" si="14"/>
        <v>11</v>
      </c>
      <c r="U15" s="9">
        <f t="shared" si="14"/>
        <v>0</v>
      </c>
      <c r="V15" s="9">
        <f t="shared" si="14"/>
        <v>0</v>
      </c>
      <c r="W15" s="9">
        <f t="shared" si="6"/>
        <v>0</v>
      </c>
      <c r="X15" s="9">
        <f t="shared" si="7"/>
        <v>20</v>
      </c>
      <c r="Y15" s="9">
        <f t="shared" si="8"/>
        <v>31</v>
      </c>
      <c r="Z15" s="160">
        <f t="shared" si="9"/>
        <v>0.001537240901</v>
      </c>
    </row>
    <row r="16" ht="11.25" customHeight="1">
      <c r="A16" s="158" t="s">
        <v>65</v>
      </c>
      <c r="B16" s="195">
        <v>0.0</v>
      </c>
      <c r="C16" s="196">
        <v>2.0</v>
      </c>
      <c r="D16" s="196">
        <v>0.0</v>
      </c>
      <c r="E16" s="196">
        <v>0.0</v>
      </c>
      <c r="F16" s="196">
        <v>2.0</v>
      </c>
      <c r="G16" s="196">
        <v>6.0</v>
      </c>
      <c r="H16" s="160">
        <f t="shared" si="2"/>
        <v>0.000357803089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3"/>
        <v>6</v>
      </c>
      <c r="Q16" s="160">
        <f t="shared" si="4"/>
        <v>0.001765744556</v>
      </c>
      <c r="R16" s="4"/>
      <c r="S16" s="159">
        <f t="shared" ref="S16:V16" si="15">B16+J16</f>
        <v>0</v>
      </c>
      <c r="T16" s="9">
        <f t="shared" si="15"/>
        <v>2</v>
      </c>
      <c r="U16" s="9">
        <f t="shared" si="15"/>
        <v>0</v>
      </c>
      <c r="V16" s="9">
        <f t="shared" si="15"/>
        <v>0</v>
      </c>
      <c r="W16" s="9">
        <f t="shared" si="6"/>
        <v>0</v>
      </c>
      <c r="X16" s="9">
        <f t="shared" si="7"/>
        <v>8</v>
      </c>
      <c r="Y16" s="9">
        <f t="shared" si="8"/>
        <v>12</v>
      </c>
      <c r="Z16" s="160">
        <f t="shared" si="9"/>
        <v>0.0005950609938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v>5.0</v>
      </c>
      <c r="H17" s="160">
        <f t="shared" si="2"/>
        <v>0.0002981692409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3"/>
        <v>2</v>
      </c>
      <c r="Q17" s="160">
        <f t="shared" si="4"/>
        <v>0.0005885815185</v>
      </c>
      <c r="R17" s="4"/>
      <c r="S17" s="159">
        <f t="shared" ref="S17:V17" si="16">B17+J17</f>
        <v>0</v>
      </c>
      <c r="T17" s="9">
        <f t="shared" si="16"/>
        <v>0</v>
      </c>
      <c r="U17" s="9">
        <f t="shared" si="16"/>
        <v>0</v>
      </c>
      <c r="V17" s="9">
        <f t="shared" si="16"/>
        <v>0</v>
      </c>
      <c r="W17" s="9">
        <f t="shared" si="6"/>
        <v>0</v>
      </c>
      <c r="X17" s="9">
        <f t="shared" si="7"/>
        <v>7</v>
      </c>
      <c r="Y17" s="9">
        <f t="shared" si="8"/>
        <v>7</v>
      </c>
      <c r="Z17" s="160">
        <f t="shared" si="9"/>
        <v>0.000347118913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0.0</v>
      </c>
      <c r="F18" s="196">
        <v>2.0</v>
      </c>
      <c r="G18" s="196">
        <v>2.0</v>
      </c>
      <c r="H18" s="160">
        <f t="shared" si="2"/>
        <v>0.0001192676963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3"/>
        <v>1</v>
      </c>
      <c r="Q18" s="160">
        <f t="shared" si="4"/>
        <v>0.0002942907593</v>
      </c>
      <c r="R18" s="4"/>
      <c r="S18" s="159">
        <f t="shared" ref="S18:V18" si="17">B18+J18</f>
        <v>0</v>
      </c>
      <c r="T18" s="9">
        <f t="shared" si="17"/>
        <v>0</v>
      </c>
      <c r="U18" s="9">
        <f t="shared" si="17"/>
        <v>0</v>
      </c>
      <c r="V18" s="9">
        <f t="shared" si="17"/>
        <v>0</v>
      </c>
      <c r="W18" s="9">
        <f t="shared" si="6"/>
        <v>0</v>
      </c>
      <c r="X18" s="9">
        <f t="shared" si="7"/>
        <v>3</v>
      </c>
      <c r="Y18" s="9">
        <f t="shared" si="8"/>
        <v>3</v>
      </c>
      <c r="Z18" s="160">
        <f t="shared" si="9"/>
        <v>0.0001487652484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1.0</v>
      </c>
      <c r="G19" s="196">
        <v>1.0</v>
      </c>
      <c r="H19" s="160">
        <f t="shared" si="2"/>
        <v>0.00005963384817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0.0</v>
      </c>
      <c r="P19" s="196">
        <f t="shared" si="3"/>
        <v>0</v>
      </c>
      <c r="Q19" s="160">
        <f t="shared" si="4"/>
        <v>0</v>
      </c>
      <c r="R19" s="4"/>
      <c r="S19" s="159">
        <f t="shared" ref="S19:V19" si="18">B19+J19</f>
        <v>0</v>
      </c>
      <c r="T19" s="9">
        <f t="shared" si="18"/>
        <v>0</v>
      </c>
      <c r="U19" s="9">
        <f t="shared" si="18"/>
        <v>0</v>
      </c>
      <c r="V19" s="9">
        <f t="shared" si="18"/>
        <v>0</v>
      </c>
      <c r="W19" s="9">
        <f t="shared" si="6"/>
        <v>0</v>
      </c>
      <c r="X19" s="9">
        <f t="shared" si="7"/>
        <v>1</v>
      </c>
      <c r="Y19" s="9">
        <f t="shared" si="8"/>
        <v>1</v>
      </c>
      <c r="Z19" s="160">
        <f t="shared" si="9"/>
        <v>0.00004958841615</v>
      </c>
    </row>
    <row r="20" ht="11.25" customHeight="1">
      <c r="A20" s="195" t="s">
        <v>203</v>
      </c>
      <c r="B20" s="198">
        <v>0.0</v>
      </c>
      <c r="C20" s="199">
        <v>0.0</v>
      </c>
      <c r="D20" s="199">
        <v>0.0</v>
      </c>
      <c r="E20" s="199">
        <v>0.0</v>
      </c>
      <c r="F20" s="199">
        <v>1.0</v>
      </c>
      <c r="G20" s="196">
        <v>1.0</v>
      </c>
      <c r="H20" s="160">
        <f t="shared" si="2"/>
        <v>0.00005963384817</v>
      </c>
      <c r="I20" s="200"/>
      <c r="J20" s="198">
        <v>0.0</v>
      </c>
      <c r="K20" s="199">
        <v>0.0</v>
      </c>
      <c r="L20" s="199">
        <v>0.0</v>
      </c>
      <c r="M20" s="199">
        <v>0.0</v>
      </c>
      <c r="N20" s="199">
        <v>0.0</v>
      </c>
      <c r="O20" s="199">
        <v>0.0</v>
      </c>
      <c r="P20" s="196">
        <f t="shared" si="3"/>
        <v>0</v>
      </c>
      <c r="Q20" s="160">
        <f t="shared" si="4"/>
        <v>0</v>
      </c>
      <c r="R20" s="4"/>
      <c r="S20" s="195">
        <v>0.0</v>
      </c>
      <c r="T20" s="196">
        <v>0.0</v>
      </c>
      <c r="U20" s="196">
        <v>0.0</v>
      </c>
      <c r="V20" s="196">
        <v>0.0</v>
      </c>
      <c r="W20" s="196">
        <v>0.0</v>
      </c>
      <c r="X20" s="9">
        <f t="shared" si="7"/>
        <v>1</v>
      </c>
      <c r="Y20" s="9">
        <f>G20+P20</f>
        <v>1</v>
      </c>
      <c r="Z20" s="179">
        <f t="shared" si="9"/>
        <v>0.00004958841615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196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6274</v>
      </c>
      <c r="C22" s="27">
        <f t="shared" ref="C22:F22" si="19">SUM(C9:C20)</f>
        <v>2778</v>
      </c>
      <c r="D22" s="27">
        <f t="shared" si="19"/>
        <v>1797</v>
      </c>
      <c r="E22" s="27">
        <f t="shared" si="19"/>
        <v>570</v>
      </c>
      <c r="F22" s="27">
        <f t="shared" si="19"/>
        <v>5348</v>
      </c>
      <c r="G22" s="27">
        <f>sum(G9:G20)</f>
        <v>16769</v>
      </c>
      <c r="H22" s="171">
        <f>G22/G22</f>
        <v>1</v>
      </c>
      <c r="I22" s="161"/>
      <c r="J22" s="172">
        <f t="shared" ref="J22:O22" si="20">SUM(J9:J20)</f>
        <v>395</v>
      </c>
      <c r="K22" s="121">
        <f t="shared" si="20"/>
        <v>240</v>
      </c>
      <c r="L22" s="121">
        <f t="shared" si="20"/>
        <v>34</v>
      </c>
      <c r="M22" s="123">
        <f t="shared" si="20"/>
        <v>186</v>
      </c>
      <c r="N22" s="123">
        <f t="shared" si="20"/>
        <v>80</v>
      </c>
      <c r="O22" s="123">
        <f t="shared" si="20"/>
        <v>2463</v>
      </c>
      <c r="P22" s="123">
        <f>sum(P9:P20)</f>
        <v>3398</v>
      </c>
      <c r="Q22" s="171">
        <f>P22/P22</f>
        <v>1</v>
      </c>
      <c r="R22" s="4"/>
      <c r="S22" s="170">
        <f t="shared" ref="S22:V22" si="21">B22+J22</f>
        <v>6669</v>
      </c>
      <c r="T22" s="27">
        <f t="shared" si="21"/>
        <v>3018</v>
      </c>
      <c r="U22" s="27">
        <f t="shared" si="21"/>
        <v>1831</v>
      </c>
      <c r="V22" s="27">
        <f t="shared" si="21"/>
        <v>756</v>
      </c>
      <c r="W22" s="27">
        <f>N22</f>
        <v>80</v>
      </c>
      <c r="X22" s="27">
        <f>F22+O22</f>
        <v>7811</v>
      </c>
      <c r="Y22" s="27">
        <f>sum(Y9:Y19)</f>
        <v>20166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0.1656628302</v>
      </c>
      <c r="D23" s="117">
        <f>D22/G22</f>
        <v>0.1071620252</v>
      </c>
      <c r="E23" s="117">
        <f>E22/G22</f>
        <v>0.03399129346</v>
      </c>
      <c r="F23" s="117">
        <f>F22/G22</f>
        <v>0.31892182</v>
      </c>
      <c r="G23" s="117">
        <f>G22/G22</f>
        <v>1</v>
      </c>
      <c r="H23" s="160"/>
      <c r="I23" s="176"/>
      <c r="J23" s="175">
        <f>J22/P22</f>
        <v>0.1162448499</v>
      </c>
      <c r="K23" s="117">
        <f>K22/P22</f>
        <v>0.07062978222</v>
      </c>
      <c r="L23" s="117">
        <f>L22/P22</f>
        <v>0.01000588582</v>
      </c>
      <c r="M23" s="117">
        <f>M22/P22</f>
        <v>0.05473808122</v>
      </c>
      <c r="N23" s="117">
        <f>N22/P22</f>
        <v>0.02354326074</v>
      </c>
      <c r="O23" s="117">
        <f>O22/P22</f>
        <v>0.7248381401</v>
      </c>
      <c r="P23" s="117">
        <f>P22/P22</f>
        <v>1</v>
      </c>
      <c r="Q23" s="157"/>
      <c r="R23" s="4"/>
      <c r="S23" s="177">
        <f>S22/Y22</f>
        <v>0.3307051473</v>
      </c>
      <c r="T23" s="28">
        <f>T22/Y22</f>
        <v>0.1496578399</v>
      </c>
      <c r="U23" s="28">
        <f>U22/Y22</f>
        <v>0.09079638996</v>
      </c>
      <c r="V23" s="28">
        <f>V22/Y22</f>
        <v>0.03748884261</v>
      </c>
      <c r="W23" s="28">
        <f>W22/Y22</f>
        <v>0.003967073292</v>
      </c>
      <c r="X23" s="28">
        <f>X22/Y22</f>
        <v>0.3873351185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2">SUM(B10:B20)</f>
        <v>0</v>
      </c>
      <c r="C24" s="40">
        <f t="shared" si="22"/>
        <v>2757</v>
      </c>
      <c r="D24" s="40">
        <f t="shared" si="22"/>
        <v>1771</v>
      </c>
      <c r="E24" s="40">
        <f t="shared" si="22"/>
        <v>21</v>
      </c>
      <c r="F24" s="40">
        <f t="shared" si="22"/>
        <v>1628</v>
      </c>
      <c r="G24" s="40">
        <f t="shared" si="22"/>
        <v>6179</v>
      </c>
      <c r="H24" s="154"/>
      <c r="I24" s="176"/>
      <c r="J24" s="174">
        <f t="shared" ref="J24:P24" si="23">SUM(J10:J20)</f>
        <v>0</v>
      </c>
      <c r="K24" s="40">
        <f t="shared" si="23"/>
        <v>227</v>
      </c>
      <c r="L24" s="40">
        <f t="shared" si="23"/>
        <v>15</v>
      </c>
      <c r="M24" s="40">
        <f t="shared" si="23"/>
        <v>3</v>
      </c>
      <c r="N24" s="40">
        <f t="shared" si="23"/>
        <v>0</v>
      </c>
      <c r="O24" s="40">
        <f t="shared" si="23"/>
        <v>377</v>
      </c>
      <c r="P24" s="40">
        <f t="shared" si="23"/>
        <v>622</v>
      </c>
      <c r="Q24" s="157"/>
      <c r="R24" s="4"/>
      <c r="S24" s="159">
        <f t="shared" ref="S24:Y24" si="24">SUM(S10:S20)</f>
        <v>0</v>
      </c>
      <c r="T24" s="9">
        <f t="shared" si="24"/>
        <v>2984</v>
      </c>
      <c r="U24" s="9">
        <f t="shared" si="24"/>
        <v>1786</v>
      </c>
      <c r="V24" s="9">
        <f t="shared" si="24"/>
        <v>24</v>
      </c>
      <c r="W24" s="9">
        <f t="shared" si="24"/>
        <v>0</v>
      </c>
      <c r="X24" s="9">
        <f t="shared" si="24"/>
        <v>2005</v>
      </c>
      <c r="Y24" s="9">
        <f t="shared" si="24"/>
        <v>6801</v>
      </c>
      <c r="Z24" s="168"/>
    </row>
    <row r="25" ht="11.25" customHeight="1">
      <c r="A25" s="174" t="s">
        <v>22</v>
      </c>
      <c r="B25" s="156"/>
      <c r="C25" s="117">
        <f t="shared" ref="C25:G25" si="25">C24/C22</f>
        <v>0.9924406048</v>
      </c>
      <c r="D25" s="117">
        <f t="shared" si="25"/>
        <v>0.9855314413</v>
      </c>
      <c r="E25" s="117">
        <f t="shared" si="25"/>
        <v>0.03684210526</v>
      </c>
      <c r="F25" s="117">
        <f t="shared" si="25"/>
        <v>0.3044128646</v>
      </c>
      <c r="G25" s="117">
        <f t="shared" si="25"/>
        <v>0.3684775479</v>
      </c>
      <c r="H25" s="160"/>
      <c r="I25" s="176"/>
      <c r="J25" s="175">
        <f t="shared" ref="J25:N25" si="26">B24/B22</f>
        <v>0</v>
      </c>
      <c r="K25" s="117">
        <f t="shared" si="26"/>
        <v>0.9924406048</v>
      </c>
      <c r="L25" s="117">
        <f t="shared" si="26"/>
        <v>0.9855314413</v>
      </c>
      <c r="M25" s="117">
        <f t="shared" si="26"/>
        <v>0.03684210526</v>
      </c>
      <c r="N25" s="117">
        <f t="shared" si="26"/>
        <v>0.3044128646</v>
      </c>
      <c r="O25" s="117">
        <f t="shared" ref="O25:P25" si="27">O24/O22</f>
        <v>0.1530653674</v>
      </c>
      <c r="P25" s="117">
        <f t="shared" si="27"/>
        <v>0.1830488523</v>
      </c>
      <c r="Q25" s="157"/>
      <c r="R25" s="4"/>
      <c r="S25" s="178">
        <f t="shared" ref="S25:Y25" si="28">S24/S22</f>
        <v>0</v>
      </c>
      <c r="T25" s="22">
        <f t="shared" si="28"/>
        <v>0.9887342611</v>
      </c>
      <c r="U25" s="22">
        <f t="shared" si="28"/>
        <v>0.975423266</v>
      </c>
      <c r="V25" s="22">
        <f t="shared" si="28"/>
        <v>0.03174603175</v>
      </c>
      <c r="W25" s="22">
        <f t="shared" si="28"/>
        <v>0</v>
      </c>
      <c r="X25" s="22">
        <f t="shared" si="28"/>
        <v>0.2566892843</v>
      </c>
      <c r="Y25" s="22">
        <f t="shared" si="28"/>
        <v>0.3372508182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0.4461887037</v>
      </c>
      <c r="D26" s="126">
        <f>D24/G24</f>
        <v>0.2866159573</v>
      </c>
      <c r="E26" s="126">
        <f>E24/G24</f>
        <v>0.003398608189</v>
      </c>
      <c r="F26" s="126">
        <f>F24/G24</f>
        <v>0.2634730539</v>
      </c>
      <c r="G26" s="126">
        <f>G24/G24</f>
        <v>1</v>
      </c>
      <c r="H26" s="182"/>
      <c r="I26" s="183"/>
      <c r="J26" s="181">
        <f t="shared" ref="J26:K26" si="29">J24/O24</f>
        <v>0</v>
      </c>
      <c r="K26" s="126">
        <f t="shared" si="29"/>
        <v>0.3649517685</v>
      </c>
      <c r="L26" s="126">
        <f>L24/P24</f>
        <v>0.02411575563</v>
      </c>
      <c r="M26" s="126">
        <f>M24/P24</f>
        <v>0.004823151125</v>
      </c>
      <c r="N26" s="126">
        <f>N24/P24</f>
        <v>0</v>
      </c>
      <c r="O26" s="126">
        <f>O24/P24</f>
        <v>0.6061093248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0.438759006</v>
      </c>
      <c r="U26" s="32">
        <f>U24/Y24</f>
        <v>0.2626084399</v>
      </c>
      <c r="V26" s="32">
        <f>V24/Y24</f>
        <v>0.00352889281</v>
      </c>
      <c r="W26" s="32">
        <f>W24/Y24</f>
        <v>0</v>
      </c>
      <c r="X26" s="32">
        <f>X24/Y24</f>
        <v>0.2948095868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43466.0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1966389.0</v>
      </c>
      <c r="C37" s="196">
        <v>3699.0</v>
      </c>
      <c r="D37" s="196">
        <v>5838.0</v>
      </c>
      <c r="E37" s="196">
        <v>171680.0</v>
      </c>
      <c r="F37" s="196">
        <v>1237752.0</v>
      </c>
      <c r="G37" s="196">
        <v>3385358.0</v>
      </c>
      <c r="H37" s="160">
        <f>G37/G50</f>
        <v>0.716161257</v>
      </c>
      <c r="I37" s="4"/>
      <c r="J37" s="195">
        <v>381810.0</v>
      </c>
      <c r="K37" s="196">
        <v>14587.0</v>
      </c>
      <c r="L37" s="196">
        <v>22973.0</v>
      </c>
      <c r="M37" s="196">
        <v>177743.0</v>
      </c>
      <c r="N37" s="196">
        <v>22668.0</v>
      </c>
      <c r="O37" s="196">
        <v>2098455.0</v>
      </c>
      <c r="P37" s="196">
        <f t="shared" ref="P37:P48" si="31">sum(J37:O37)</f>
        <v>2718236</v>
      </c>
      <c r="Q37" s="160">
        <f>P37/P50</f>
        <v>0.8190252878</v>
      </c>
      <c r="R37" s="206"/>
      <c r="S37" s="9">
        <f t="shared" ref="S37:V37" si="30">B37+J37</f>
        <v>2348199</v>
      </c>
      <c r="T37" s="9">
        <f t="shared" si="30"/>
        <v>18286</v>
      </c>
      <c r="U37" s="9">
        <f t="shared" si="30"/>
        <v>28811</v>
      </c>
      <c r="V37" s="9">
        <f t="shared" si="30"/>
        <v>349423</v>
      </c>
      <c r="W37" s="9">
        <f t="shared" ref="W37:W48" si="33">N37</f>
        <v>22668</v>
      </c>
      <c r="X37" s="9">
        <f t="shared" ref="X37:X48" si="34">F37+O37</f>
        <v>3336207</v>
      </c>
      <c r="Y37" s="9">
        <f t="shared" ref="Y37:Y48" si="35">sum(G37,P37)</f>
        <v>6103594</v>
      </c>
      <c r="Z37" s="222">
        <f>Y37/$Y50</f>
        <v>0.758591521</v>
      </c>
    </row>
    <row r="38" ht="11.25" customHeight="1">
      <c r="A38" s="116" t="s">
        <v>16</v>
      </c>
      <c r="B38" s="196">
        <v>0.0</v>
      </c>
      <c r="C38" s="196">
        <v>298180.0</v>
      </c>
      <c r="D38" s="196">
        <v>310658.0</v>
      </c>
      <c r="E38" s="196">
        <v>4676.0</v>
      </c>
      <c r="F38" s="196">
        <v>256056.0</v>
      </c>
      <c r="G38" s="196">
        <v>869570.0</v>
      </c>
      <c r="H38" s="160">
        <f>G38/G50</f>
        <v>0.1839546495</v>
      </c>
      <c r="I38" s="4"/>
      <c r="J38" s="195">
        <v>0.0</v>
      </c>
      <c r="K38" s="196">
        <v>32067.0</v>
      </c>
      <c r="L38" s="196">
        <v>12333.0</v>
      </c>
      <c r="M38" s="196">
        <v>2799.0</v>
      </c>
      <c r="N38" s="196">
        <v>0.0</v>
      </c>
      <c r="O38" s="196">
        <v>152632.0</v>
      </c>
      <c r="P38" s="196">
        <f t="shared" si="31"/>
        <v>199831</v>
      </c>
      <c r="Q38" s="160">
        <f>P38/P50</f>
        <v>0.06021060802</v>
      </c>
      <c r="R38" s="206"/>
      <c r="S38" s="9">
        <f t="shared" ref="S38:V38" si="32">B38+J38</f>
        <v>0</v>
      </c>
      <c r="T38" s="9">
        <f t="shared" si="32"/>
        <v>330247</v>
      </c>
      <c r="U38" s="9">
        <f t="shared" si="32"/>
        <v>322991</v>
      </c>
      <c r="V38" s="9">
        <f t="shared" si="32"/>
        <v>7475</v>
      </c>
      <c r="W38" s="9">
        <f t="shared" si="33"/>
        <v>0</v>
      </c>
      <c r="X38" s="9">
        <f t="shared" si="34"/>
        <v>408688</v>
      </c>
      <c r="Y38" s="9">
        <f t="shared" si="35"/>
        <v>1069401</v>
      </c>
      <c r="Z38" s="222">
        <f>Y38/$Y50</f>
        <v>0.1329116142</v>
      </c>
    </row>
    <row r="39" ht="11.25" customHeight="1">
      <c r="A39" s="116" t="s">
        <v>17</v>
      </c>
      <c r="B39" s="196">
        <v>0.0</v>
      </c>
      <c r="C39" s="196">
        <v>325534.0</v>
      </c>
      <c r="D39" s="196">
        <v>0.0</v>
      </c>
      <c r="E39" s="196">
        <v>0.0</v>
      </c>
      <c r="F39" s="196">
        <v>103771.0</v>
      </c>
      <c r="G39" s="196">
        <v>429305.0</v>
      </c>
      <c r="H39" s="160">
        <f>G39/G50</f>
        <v>0.09081804891</v>
      </c>
      <c r="I39" s="4"/>
      <c r="J39" s="195">
        <v>0.0</v>
      </c>
      <c r="K39" s="196">
        <v>167109.0</v>
      </c>
      <c r="L39" s="196">
        <v>0.0</v>
      </c>
      <c r="M39" s="196">
        <v>0.0</v>
      </c>
      <c r="N39" s="196">
        <v>0.0</v>
      </c>
      <c r="O39" s="196">
        <v>149140.0</v>
      </c>
      <c r="P39" s="196">
        <f t="shared" si="31"/>
        <v>316249</v>
      </c>
      <c r="Q39" s="160">
        <f>P39/P50</f>
        <v>0.09528824144</v>
      </c>
      <c r="R39" s="206"/>
      <c r="S39" s="9">
        <f t="shared" ref="S39:V39" si="36">B39+J39</f>
        <v>0</v>
      </c>
      <c r="T39" s="9">
        <f t="shared" si="36"/>
        <v>492643</v>
      </c>
      <c r="U39" s="9">
        <f t="shared" si="36"/>
        <v>0</v>
      </c>
      <c r="V39" s="9">
        <f t="shared" si="36"/>
        <v>0</v>
      </c>
      <c r="W39" s="9">
        <f t="shared" si="33"/>
        <v>0</v>
      </c>
      <c r="X39" s="9">
        <f t="shared" si="34"/>
        <v>252911</v>
      </c>
      <c r="Y39" s="9">
        <f t="shared" si="35"/>
        <v>745554</v>
      </c>
      <c r="Z39" s="222">
        <f>Y39/$Y50</f>
        <v>0.09266195341</v>
      </c>
    </row>
    <row r="40" ht="11.25" customHeight="1">
      <c r="A40" s="116" t="s">
        <v>18</v>
      </c>
      <c r="B40" s="196">
        <v>0.0</v>
      </c>
      <c r="C40" s="196">
        <v>208.0</v>
      </c>
      <c r="D40" s="196">
        <v>3440.0</v>
      </c>
      <c r="E40" s="196">
        <v>0.0</v>
      </c>
      <c r="F40" s="196">
        <v>676.0</v>
      </c>
      <c r="G40" s="196">
        <v>4324.0</v>
      </c>
      <c r="H40" s="160">
        <f>G40/G50</f>
        <v>0.0009147278589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196">
        <f t="shared" si="31"/>
        <v>0</v>
      </c>
      <c r="Q40" s="160">
        <f>P40/P50</f>
        <v>0</v>
      </c>
      <c r="R40" s="206"/>
      <c r="S40" s="9">
        <f t="shared" ref="S40:V40" si="37">B40+J40</f>
        <v>0</v>
      </c>
      <c r="T40" s="9">
        <f t="shared" si="37"/>
        <v>208</v>
      </c>
      <c r="U40" s="9">
        <f t="shared" si="37"/>
        <v>3440</v>
      </c>
      <c r="V40" s="9">
        <f t="shared" si="37"/>
        <v>0</v>
      </c>
      <c r="W40" s="9">
        <f t="shared" si="33"/>
        <v>0</v>
      </c>
      <c r="X40" s="9">
        <f t="shared" si="34"/>
        <v>676</v>
      </c>
      <c r="Y40" s="9">
        <f t="shared" si="35"/>
        <v>4324</v>
      </c>
      <c r="Z40" s="160">
        <f>Y40/$Y50</f>
        <v>0.000537412832</v>
      </c>
    </row>
    <row r="41" ht="11.25" customHeight="1">
      <c r="A41" s="116" t="s">
        <v>155</v>
      </c>
      <c r="B41" s="196">
        <v>0.0</v>
      </c>
      <c r="C41" s="196">
        <v>6179.0</v>
      </c>
      <c r="D41" s="196">
        <v>5453.0</v>
      </c>
      <c r="E41" s="196">
        <v>0.0</v>
      </c>
      <c r="F41" s="196">
        <v>5032.0</v>
      </c>
      <c r="G41" s="196">
        <v>16664.0</v>
      </c>
      <c r="H41" s="160">
        <f>G41/G50</f>
        <v>0.003525213932</v>
      </c>
      <c r="I41" s="4"/>
      <c r="J41" s="195">
        <v>0.0</v>
      </c>
      <c r="K41" s="196">
        <v>5560.0</v>
      </c>
      <c r="L41" s="196">
        <v>674.0</v>
      </c>
      <c r="M41" s="196">
        <v>0.0</v>
      </c>
      <c r="N41" s="196">
        <v>0.0</v>
      </c>
      <c r="O41" s="196">
        <v>54846.0</v>
      </c>
      <c r="P41" s="196">
        <f t="shared" si="31"/>
        <v>61080</v>
      </c>
      <c r="Q41" s="160">
        <f>P41/P50</f>
        <v>0.01840387096</v>
      </c>
      <c r="R41" s="206"/>
      <c r="S41" s="9">
        <f t="shared" ref="S41:V41" si="38">B41+J41</f>
        <v>0</v>
      </c>
      <c r="T41" s="9">
        <f t="shared" si="38"/>
        <v>11739</v>
      </c>
      <c r="U41" s="9">
        <f t="shared" si="38"/>
        <v>6127</v>
      </c>
      <c r="V41" s="9">
        <f t="shared" si="38"/>
        <v>0</v>
      </c>
      <c r="W41" s="9">
        <f t="shared" si="33"/>
        <v>0</v>
      </c>
      <c r="X41" s="9">
        <f t="shared" si="34"/>
        <v>59878</v>
      </c>
      <c r="Y41" s="9">
        <f t="shared" si="35"/>
        <v>77744</v>
      </c>
      <c r="Z41" s="160">
        <f>Y41/$Y50</f>
        <v>0.009662493804</v>
      </c>
    </row>
    <row r="42" ht="11.25" customHeight="1">
      <c r="A42" s="116" t="s">
        <v>19</v>
      </c>
      <c r="B42" s="196">
        <v>0.0</v>
      </c>
      <c r="C42" s="196">
        <v>7725.0</v>
      </c>
      <c r="D42" s="196">
        <v>0.0</v>
      </c>
      <c r="E42" s="196">
        <v>0.0</v>
      </c>
      <c r="F42" s="196">
        <v>3491.0</v>
      </c>
      <c r="G42" s="196">
        <v>11216.0</v>
      </c>
      <c r="H42" s="160">
        <f>G42/G50</f>
        <v>0.002372707601</v>
      </c>
      <c r="I42" s="4"/>
      <c r="J42" s="195">
        <v>0.0</v>
      </c>
      <c r="K42" s="196">
        <v>5823.0</v>
      </c>
      <c r="L42" s="196">
        <v>0.0</v>
      </c>
      <c r="M42" s="196">
        <v>0.0</v>
      </c>
      <c r="N42" s="196">
        <v>0.0</v>
      </c>
      <c r="O42" s="196">
        <v>3501.0</v>
      </c>
      <c r="P42" s="196">
        <f t="shared" si="31"/>
        <v>9324</v>
      </c>
      <c r="Q42" s="160">
        <f>P42/P50</f>
        <v>0.002809392482</v>
      </c>
      <c r="R42" s="206"/>
      <c r="S42" s="9">
        <f t="shared" ref="S42:V42" si="39">B42+J42</f>
        <v>0</v>
      </c>
      <c r="T42" s="9">
        <f t="shared" si="39"/>
        <v>13548</v>
      </c>
      <c r="U42" s="9">
        <f t="shared" si="39"/>
        <v>0</v>
      </c>
      <c r="V42" s="9">
        <f t="shared" si="39"/>
        <v>0</v>
      </c>
      <c r="W42" s="9">
        <f t="shared" si="33"/>
        <v>0</v>
      </c>
      <c r="X42" s="9">
        <f t="shared" si="34"/>
        <v>6992</v>
      </c>
      <c r="Y42" s="9">
        <f t="shared" si="35"/>
        <v>20540</v>
      </c>
      <c r="Z42" s="160">
        <f>Y42/$Y50</f>
        <v>0.002552835238</v>
      </c>
    </row>
    <row r="43" ht="11.25" customHeight="1">
      <c r="A43" s="116" t="s">
        <v>64</v>
      </c>
      <c r="B43" s="196">
        <v>0.0</v>
      </c>
      <c r="C43" s="196">
        <v>2765.0</v>
      </c>
      <c r="D43" s="196">
        <v>0.0</v>
      </c>
      <c r="E43" s="196">
        <v>0.0</v>
      </c>
      <c r="F43" s="196">
        <v>2773.0</v>
      </c>
      <c r="G43" s="196">
        <v>5538.0</v>
      </c>
      <c r="H43" s="160">
        <f>G43/G50</f>
        <v>0.001171545533</v>
      </c>
      <c r="I43" s="4"/>
      <c r="J43" s="195">
        <v>0.0</v>
      </c>
      <c r="K43" s="196">
        <v>1835.0</v>
      </c>
      <c r="L43" s="196">
        <v>0.0</v>
      </c>
      <c r="M43" s="196">
        <v>0.0</v>
      </c>
      <c r="N43" s="196">
        <v>0.0</v>
      </c>
      <c r="O43" s="196">
        <v>6656.0</v>
      </c>
      <c r="P43" s="196">
        <f t="shared" si="31"/>
        <v>8491</v>
      </c>
      <c r="Q43" s="160">
        <f>P43/P50</f>
        <v>0.002558403214</v>
      </c>
      <c r="R43" s="206"/>
      <c r="S43" s="9">
        <f t="shared" ref="S43:V43" si="40">B43+J43</f>
        <v>0</v>
      </c>
      <c r="T43" s="9">
        <f t="shared" si="40"/>
        <v>4600</v>
      </c>
      <c r="U43" s="9">
        <f t="shared" si="40"/>
        <v>0</v>
      </c>
      <c r="V43" s="9">
        <f t="shared" si="40"/>
        <v>0</v>
      </c>
      <c r="W43" s="9">
        <f t="shared" si="33"/>
        <v>0</v>
      </c>
      <c r="X43" s="9">
        <f t="shared" si="34"/>
        <v>9429</v>
      </c>
      <c r="Y43" s="9">
        <f t="shared" si="35"/>
        <v>14029</v>
      </c>
      <c r="Z43" s="160">
        <f>Y43/$Y50</f>
        <v>0.001743608839</v>
      </c>
    </row>
    <row r="44" ht="11.25" customHeight="1">
      <c r="A44" s="116" t="s">
        <v>65</v>
      </c>
      <c r="B44" s="196">
        <v>0.0</v>
      </c>
      <c r="C44" s="196">
        <v>926.0</v>
      </c>
      <c r="D44" s="196">
        <v>0.0</v>
      </c>
      <c r="E44" s="196">
        <v>0.0</v>
      </c>
      <c r="F44" s="196">
        <v>1091.0</v>
      </c>
      <c r="G44" s="196">
        <v>2017.0</v>
      </c>
      <c r="H44" s="160">
        <f>G44/G50</f>
        <v>0.0004266896604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3940.0</v>
      </c>
      <c r="P44" s="196">
        <f t="shared" si="31"/>
        <v>3940</v>
      </c>
      <c r="Q44" s="160">
        <f>P44/P50</f>
        <v>0.001187152121</v>
      </c>
      <c r="R44" s="206"/>
      <c r="S44" s="9">
        <f t="shared" ref="S44:V44" si="41">B44+J44</f>
        <v>0</v>
      </c>
      <c r="T44" s="9">
        <f t="shared" si="41"/>
        <v>926</v>
      </c>
      <c r="U44" s="9">
        <f t="shared" si="41"/>
        <v>0</v>
      </c>
      <c r="V44" s="9">
        <f t="shared" si="41"/>
        <v>0</v>
      </c>
      <c r="W44" s="9">
        <f t="shared" si="33"/>
        <v>0</v>
      </c>
      <c r="X44" s="9">
        <f t="shared" si="34"/>
        <v>5031</v>
      </c>
      <c r="Y44" s="9">
        <f t="shared" si="35"/>
        <v>5957</v>
      </c>
      <c r="Z44" s="160">
        <f>Y44/$Y50</f>
        <v>0.0007403719334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2151.0</v>
      </c>
      <c r="G45" s="196">
        <v>2151.0</v>
      </c>
      <c r="H45" s="160">
        <f>G45/G50</f>
        <v>0.000455036916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1017.0</v>
      </c>
      <c r="P45" s="196">
        <f t="shared" si="31"/>
        <v>1017</v>
      </c>
      <c r="Q45" s="160">
        <f>P45/P50</f>
        <v>0.000306429875</v>
      </c>
      <c r="R45" s="206"/>
      <c r="S45" s="9">
        <f t="shared" ref="S45:V45" si="42">B45+J45</f>
        <v>0</v>
      </c>
      <c r="T45" s="9">
        <f t="shared" si="42"/>
        <v>0</v>
      </c>
      <c r="U45" s="9">
        <f t="shared" si="42"/>
        <v>0</v>
      </c>
      <c r="V45" s="9">
        <f t="shared" si="42"/>
        <v>0</v>
      </c>
      <c r="W45" s="9">
        <f t="shared" si="33"/>
        <v>0</v>
      </c>
      <c r="X45" s="9">
        <f t="shared" si="34"/>
        <v>3168</v>
      </c>
      <c r="Y45" s="9">
        <f t="shared" si="35"/>
        <v>3168</v>
      </c>
      <c r="Z45" s="160">
        <f>Y45/$Y50</f>
        <v>0.0003937381711</v>
      </c>
    </row>
    <row r="46" ht="11.25" customHeight="1">
      <c r="A46" s="208" t="s">
        <v>201</v>
      </c>
      <c r="B46" s="209">
        <v>0.0</v>
      </c>
      <c r="C46" s="209">
        <v>0.0</v>
      </c>
      <c r="D46" s="209">
        <v>0.0</v>
      </c>
      <c r="E46" s="209">
        <v>0.0</v>
      </c>
      <c r="F46" s="209">
        <v>349.0</v>
      </c>
      <c r="G46" s="209">
        <v>349.0</v>
      </c>
      <c r="H46" s="160">
        <f>G46/G50</f>
        <v>0.0000738297925</v>
      </c>
      <c r="I46" s="4"/>
      <c r="J46" s="202">
        <v>0.0</v>
      </c>
      <c r="K46" s="209">
        <v>0.0</v>
      </c>
      <c r="L46" s="209">
        <v>0.0</v>
      </c>
      <c r="M46" s="209">
        <v>0.0</v>
      </c>
      <c r="N46" s="209">
        <v>0.0</v>
      </c>
      <c r="O46" s="209">
        <v>699.0</v>
      </c>
      <c r="P46" s="196">
        <f t="shared" si="31"/>
        <v>699</v>
      </c>
      <c r="Q46" s="160">
        <f>P46/P50</f>
        <v>0.0002106140439</v>
      </c>
      <c r="R46" s="206"/>
      <c r="S46" s="9">
        <f t="shared" ref="S46:V46" si="43">B46+J46</f>
        <v>0</v>
      </c>
      <c r="T46" s="9">
        <f t="shared" si="43"/>
        <v>0</v>
      </c>
      <c r="U46" s="9">
        <f t="shared" si="43"/>
        <v>0</v>
      </c>
      <c r="V46" s="9">
        <f t="shared" si="43"/>
        <v>0</v>
      </c>
      <c r="W46" s="9">
        <f t="shared" si="33"/>
        <v>0</v>
      </c>
      <c r="X46" s="9">
        <f t="shared" si="34"/>
        <v>1048</v>
      </c>
      <c r="Y46" s="9">
        <f t="shared" si="35"/>
        <v>1048</v>
      </c>
      <c r="Z46" s="160">
        <f>Y46/$Y50</f>
        <v>0.0001302517687</v>
      </c>
    </row>
    <row r="47" ht="11.25" customHeight="1">
      <c r="A47" s="208" t="s">
        <v>202</v>
      </c>
      <c r="B47" s="209">
        <v>0.0</v>
      </c>
      <c r="C47" s="209">
        <v>0.0</v>
      </c>
      <c r="D47" s="209">
        <v>0.0</v>
      </c>
      <c r="E47" s="209">
        <v>0.0</v>
      </c>
      <c r="F47" s="209">
        <v>416.0</v>
      </c>
      <c r="G47" s="209">
        <v>416.0</v>
      </c>
      <c r="H47" s="160">
        <f>G47/G50</f>
        <v>0.00008800342029</v>
      </c>
      <c r="I47" s="4"/>
      <c r="J47" s="202">
        <v>0.0</v>
      </c>
      <c r="K47" s="209">
        <v>0.0</v>
      </c>
      <c r="L47" s="209">
        <v>0.0</v>
      </c>
      <c r="M47" s="209">
        <v>0.0</v>
      </c>
      <c r="N47" s="209">
        <v>0.0</v>
      </c>
      <c r="O47" s="209">
        <v>0.0</v>
      </c>
      <c r="P47" s="196">
        <f t="shared" si="31"/>
        <v>0</v>
      </c>
      <c r="Q47" s="160">
        <f>P47/P50</f>
        <v>0</v>
      </c>
      <c r="R47" s="206"/>
      <c r="S47" s="9">
        <f t="shared" ref="S47:V47" si="44">B47+J47</f>
        <v>0</v>
      </c>
      <c r="T47" s="9">
        <f t="shared" si="44"/>
        <v>0</v>
      </c>
      <c r="U47" s="9">
        <f t="shared" si="44"/>
        <v>0</v>
      </c>
      <c r="V47" s="9">
        <f t="shared" si="44"/>
        <v>0</v>
      </c>
      <c r="W47" s="9">
        <f t="shared" si="33"/>
        <v>0</v>
      </c>
      <c r="X47" s="9">
        <f t="shared" si="34"/>
        <v>416</v>
      </c>
      <c r="Y47" s="9">
        <f t="shared" si="35"/>
        <v>416</v>
      </c>
      <c r="Z47" s="160">
        <f>Y47/$Y50</f>
        <v>0.00005170299216</v>
      </c>
    </row>
    <row r="48" ht="11.25" customHeight="1">
      <c r="A48" s="208" t="s">
        <v>203</v>
      </c>
      <c r="B48" s="209">
        <v>0.0</v>
      </c>
      <c r="C48" s="209">
        <v>0.0</v>
      </c>
      <c r="D48" s="209">
        <v>0.0</v>
      </c>
      <c r="E48" s="209">
        <v>0.0</v>
      </c>
      <c r="F48" s="209">
        <v>181.0</v>
      </c>
      <c r="G48" s="209">
        <v>181.0</v>
      </c>
      <c r="H48" s="160">
        <f>G48/G50</f>
        <v>0.00003828994969</v>
      </c>
      <c r="I48" s="4"/>
      <c r="J48" s="202">
        <v>0.0</v>
      </c>
      <c r="K48" s="202">
        <v>0.0</v>
      </c>
      <c r="L48" s="202">
        <v>0.0</v>
      </c>
      <c r="M48" s="209">
        <v>0.0</v>
      </c>
      <c r="N48" s="209">
        <v>0.0</v>
      </c>
      <c r="O48" s="209">
        <v>0.0</v>
      </c>
      <c r="P48" s="196">
        <f t="shared" si="31"/>
        <v>0</v>
      </c>
      <c r="Q48" s="160">
        <f>P48/P50</f>
        <v>0</v>
      </c>
      <c r="R48" s="206"/>
      <c r="S48" s="9">
        <f t="shared" ref="S48:V48" si="45">B48+J48</f>
        <v>0</v>
      </c>
      <c r="T48" s="9">
        <f t="shared" si="45"/>
        <v>0</v>
      </c>
      <c r="U48" s="9">
        <f t="shared" si="45"/>
        <v>0</v>
      </c>
      <c r="V48" s="9">
        <f t="shared" si="45"/>
        <v>0</v>
      </c>
      <c r="W48" s="9">
        <f t="shared" si="33"/>
        <v>0</v>
      </c>
      <c r="X48" s="9">
        <f t="shared" si="34"/>
        <v>181</v>
      </c>
      <c r="Y48" s="9">
        <f t="shared" si="35"/>
        <v>181</v>
      </c>
      <c r="Z48" s="160">
        <f>Y48/$Y50</f>
        <v>0.00002249577303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46">SUM(B37:B49)</f>
        <v>1966389</v>
      </c>
      <c r="C50" s="121">
        <f t="shared" si="46"/>
        <v>645216</v>
      </c>
      <c r="D50" s="121">
        <f t="shared" si="46"/>
        <v>325389</v>
      </c>
      <c r="E50" s="121">
        <f t="shared" si="46"/>
        <v>176356</v>
      </c>
      <c r="F50" s="121">
        <f t="shared" si="46"/>
        <v>1613739</v>
      </c>
      <c r="G50" s="121">
        <f t="shared" si="46"/>
        <v>4727089</v>
      </c>
      <c r="H50" s="210">
        <v>1.0</v>
      </c>
      <c r="I50" s="191"/>
      <c r="J50" s="170">
        <f t="shared" ref="J50:P50" si="47">sum(J37:J48)</f>
        <v>381810</v>
      </c>
      <c r="K50" s="27">
        <f t="shared" si="47"/>
        <v>226981</v>
      </c>
      <c r="L50" s="27">
        <f t="shared" si="47"/>
        <v>35980</v>
      </c>
      <c r="M50" s="27">
        <f t="shared" si="47"/>
        <v>180542</v>
      </c>
      <c r="N50" s="27">
        <f t="shared" si="47"/>
        <v>22668</v>
      </c>
      <c r="O50" s="27">
        <f t="shared" si="47"/>
        <v>2470886</v>
      </c>
      <c r="P50" s="27">
        <f t="shared" si="47"/>
        <v>3318867</v>
      </c>
      <c r="Q50" s="210">
        <v>1.0</v>
      </c>
      <c r="R50" s="206"/>
      <c r="S50" s="27">
        <f t="shared" ref="S50:V50" si="48">B50+J50</f>
        <v>2348199</v>
      </c>
      <c r="T50" s="27">
        <f t="shared" si="48"/>
        <v>872197</v>
      </c>
      <c r="U50" s="27">
        <f t="shared" si="48"/>
        <v>361369</v>
      </c>
      <c r="V50" s="27">
        <f t="shared" si="48"/>
        <v>356898</v>
      </c>
      <c r="W50" s="27">
        <f>N50</f>
        <v>22668</v>
      </c>
      <c r="X50" s="27">
        <f>F50+O50</f>
        <v>4084625</v>
      </c>
      <c r="Y50" s="27">
        <f>sum(Y37:Y48)</f>
        <v>8045956</v>
      </c>
      <c r="Z50" s="173">
        <f>Y50/Y50</f>
        <v>1</v>
      </c>
    </row>
    <row r="51" ht="11.25" customHeight="1">
      <c r="A51" s="40" t="s">
        <v>12</v>
      </c>
      <c r="B51" s="117">
        <f>B50/G50</f>
        <v>0.4159830712</v>
      </c>
      <c r="C51" s="117">
        <f>C50/G50</f>
        <v>0.1364933049</v>
      </c>
      <c r="D51" s="117">
        <f>D50/G50</f>
        <v>0.06883496376</v>
      </c>
      <c r="E51" s="117">
        <f>E50/G50</f>
        <v>0.03730752689</v>
      </c>
      <c r="F51" s="117">
        <f>F50/G50</f>
        <v>0.3413811333</v>
      </c>
      <c r="G51" s="117">
        <f>G50/G50</f>
        <v>1</v>
      </c>
      <c r="H51" s="157"/>
      <c r="I51" s="4"/>
      <c r="J51" s="175">
        <f>J50/P50</f>
        <v>0.115042272</v>
      </c>
      <c r="K51" s="117">
        <f>K50/P50</f>
        <v>0.06839111058</v>
      </c>
      <c r="L51" s="117">
        <f>L50/P50</f>
        <v>0.01084104907</v>
      </c>
      <c r="M51" s="117">
        <f>M50/P50</f>
        <v>0.05439868485</v>
      </c>
      <c r="N51" s="117">
        <f>N50/P50</f>
        <v>0.006830041698</v>
      </c>
      <c r="O51" s="117">
        <f>O50/P50</f>
        <v>0.7444968418</v>
      </c>
      <c r="P51" s="117">
        <f>P50/P50</f>
        <v>1</v>
      </c>
      <c r="Q51" s="157"/>
      <c r="R51" s="206"/>
      <c r="S51" s="28">
        <f>S50/Y50</f>
        <v>0.2918483521</v>
      </c>
      <c r="T51" s="28">
        <f>T50/Y50</f>
        <v>0.1084019102</v>
      </c>
      <c r="U51" s="28">
        <f>U50/Y50</f>
        <v>0.04491312157</v>
      </c>
      <c r="V51" s="28">
        <f>V50/Y50</f>
        <v>0.04435743869</v>
      </c>
      <c r="W51" s="28">
        <f>W50/Y50</f>
        <v>0.002817315929</v>
      </c>
      <c r="X51" s="28">
        <f>X50/Y50</f>
        <v>0.5076618614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49">SUM(B38:B48)</f>
        <v>0</v>
      </c>
      <c r="C52" s="40">
        <f t="shared" si="49"/>
        <v>641517</v>
      </c>
      <c r="D52" s="40">
        <f t="shared" si="49"/>
        <v>319551</v>
      </c>
      <c r="E52" s="40">
        <f t="shared" si="49"/>
        <v>4676</v>
      </c>
      <c r="F52" s="40">
        <f t="shared" si="49"/>
        <v>375987</v>
      </c>
      <c r="G52" s="40">
        <f t="shared" si="49"/>
        <v>1341731</v>
      </c>
      <c r="H52" s="157"/>
      <c r="I52" s="4"/>
      <c r="J52" s="174">
        <f t="shared" ref="J52:P52" si="50">SUM(J38:J48)</f>
        <v>0</v>
      </c>
      <c r="K52" s="40">
        <f t="shared" si="50"/>
        <v>212394</v>
      </c>
      <c r="L52" s="40">
        <f t="shared" si="50"/>
        <v>13007</v>
      </c>
      <c r="M52" s="40">
        <f t="shared" si="50"/>
        <v>2799</v>
      </c>
      <c r="N52" s="40">
        <f t="shared" si="50"/>
        <v>0</v>
      </c>
      <c r="O52" s="40">
        <f t="shared" si="50"/>
        <v>372431</v>
      </c>
      <c r="P52" s="40">
        <f t="shared" si="50"/>
        <v>600631</v>
      </c>
      <c r="Q52" s="157"/>
      <c r="R52" s="206"/>
      <c r="S52" s="9">
        <f t="shared" ref="S52:Y52" si="51">SUM(S38:S48)</f>
        <v>0</v>
      </c>
      <c r="T52" s="9">
        <f t="shared" si="51"/>
        <v>853911</v>
      </c>
      <c r="U52" s="9">
        <f t="shared" si="51"/>
        <v>332558</v>
      </c>
      <c r="V52" s="9">
        <f t="shared" si="51"/>
        <v>7475</v>
      </c>
      <c r="W52" s="9">
        <f t="shared" si="51"/>
        <v>0</v>
      </c>
      <c r="X52" s="9">
        <f t="shared" si="51"/>
        <v>748418</v>
      </c>
      <c r="Y52" s="9">
        <f t="shared" si="51"/>
        <v>1942362</v>
      </c>
      <c r="Z52" s="168"/>
    </row>
    <row r="53" ht="11.25" customHeight="1">
      <c r="A53" s="40" t="s">
        <v>22</v>
      </c>
      <c r="B53" s="4"/>
      <c r="C53" s="117">
        <f t="shared" ref="C53:G53" si="52">C52/C50</f>
        <v>0.9942670362</v>
      </c>
      <c r="D53" s="117">
        <f t="shared" si="52"/>
        <v>0.9820583978</v>
      </c>
      <c r="E53" s="117">
        <f t="shared" si="52"/>
        <v>0.02651455011</v>
      </c>
      <c r="F53" s="117">
        <f t="shared" si="52"/>
        <v>0.2329912086</v>
      </c>
      <c r="G53" s="117">
        <f t="shared" si="52"/>
        <v>0.283838743</v>
      </c>
      <c r="H53" s="157"/>
      <c r="I53" s="4"/>
      <c r="J53" s="175">
        <f t="shared" ref="J53:O53" si="53">B52/B50</f>
        <v>0</v>
      </c>
      <c r="K53" s="117">
        <f t="shared" si="53"/>
        <v>0.9942670362</v>
      </c>
      <c r="L53" s="117">
        <f t="shared" si="53"/>
        <v>0.9820583978</v>
      </c>
      <c r="M53" s="117">
        <f t="shared" si="53"/>
        <v>0.02651455011</v>
      </c>
      <c r="N53" s="117">
        <f t="shared" si="53"/>
        <v>0.2329912086</v>
      </c>
      <c r="O53" s="117">
        <f t="shared" si="53"/>
        <v>0.283838743</v>
      </c>
      <c r="P53" s="117">
        <f>P52/P50</f>
        <v>0.1809747122</v>
      </c>
      <c r="Q53" s="157"/>
      <c r="R53" s="206"/>
      <c r="S53" s="22">
        <f t="shared" ref="S53:Y53" si="54">S52/S50</f>
        <v>0</v>
      </c>
      <c r="T53" s="22">
        <f t="shared" si="54"/>
        <v>0.979034553</v>
      </c>
      <c r="U53" s="22">
        <f t="shared" si="54"/>
        <v>0.9202726299</v>
      </c>
      <c r="V53" s="22">
        <f t="shared" si="54"/>
        <v>0.02094435945</v>
      </c>
      <c r="W53" s="22">
        <f t="shared" si="54"/>
        <v>0</v>
      </c>
      <c r="X53" s="22">
        <f t="shared" si="54"/>
        <v>0.1832280809</v>
      </c>
      <c r="Y53" s="22">
        <f t="shared" si="54"/>
        <v>0.241408479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0.4781263905</v>
      </c>
      <c r="D54" s="126">
        <f>D52/G52</f>
        <v>0.2381632384</v>
      </c>
      <c r="E54" s="126">
        <f>E52/G52</f>
        <v>0.003485050282</v>
      </c>
      <c r="F54" s="126">
        <f>F52/G52</f>
        <v>0.2802253209</v>
      </c>
      <c r="G54" s="126">
        <f>G52/G52</f>
        <v>1</v>
      </c>
      <c r="H54" s="184"/>
      <c r="I54" s="125"/>
      <c r="J54" s="181">
        <f t="shared" ref="J54:K54" si="55">J52/O52</f>
        <v>0</v>
      </c>
      <c r="K54" s="126">
        <f t="shared" si="55"/>
        <v>0.3536181116</v>
      </c>
      <c r="L54" s="126">
        <f>L52/P52</f>
        <v>0.0216555589</v>
      </c>
      <c r="M54" s="126">
        <f>M52/P52</f>
        <v>0.004660099129</v>
      </c>
      <c r="N54" s="126">
        <f>N52/P52</f>
        <v>0</v>
      </c>
      <c r="O54" s="126">
        <f>O52/P52</f>
        <v>0.6200662303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0.4396250544</v>
      </c>
      <c r="U54" s="32">
        <f>U52/Y52</f>
        <v>0.171213193</v>
      </c>
      <c r="V54" s="32">
        <f>V52/Y52</f>
        <v>0.003848407248</v>
      </c>
      <c r="W54" s="32">
        <f>W52/Y52</f>
        <v>0</v>
      </c>
      <c r="X54" s="32">
        <f>X52/Y52</f>
        <v>0.3853133453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56">B37/B9</f>
        <v>313.4187121</v>
      </c>
      <c r="C61" s="9">
        <f t="shared" si="56"/>
        <v>176.1428571</v>
      </c>
      <c r="D61" s="9">
        <f t="shared" si="56"/>
        <v>224.5384615</v>
      </c>
      <c r="E61" s="9">
        <f t="shared" si="56"/>
        <v>312.7140255</v>
      </c>
      <c r="F61" s="9">
        <f t="shared" si="56"/>
        <v>332.7290323</v>
      </c>
      <c r="G61" s="9">
        <f t="shared" si="56"/>
        <v>319.6749764</v>
      </c>
      <c r="H61" s="9"/>
      <c r="I61" s="9"/>
      <c r="J61" s="9">
        <f>J37/J9</f>
        <v>966.6075949</v>
      </c>
      <c r="K61" s="9">
        <f>K37/K22</f>
        <v>60.77916667</v>
      </c>
      <c r="L61" s="9">
        <f t="shared" ref="L61:P61" si="57">L37/L9</f>
        <v>1209.105263</v>
      </c>
      <c r="M61" s="9">
        <f t="shared" si="57"/>
        <v>971.273224</v>
      </c>
      <c r="N61" s="9">
        <f t="shared" si="57"/>
        <v>283.35</v>
      </c>
      <c r="O61" s="9">
        <f t="shared" si="57"/>
        <v>1005.970757</v>
      </c>
      <c r="P61" s="9">
        <f t="shared" si="57"/>
        <v>979.1916427</v>
      </c>
      <c r="Q61" s="9"/>
      <c r="R61" s="9"/>
      <c r="S61" s="9">
        <f t="shared" ref="S61:Y61" si="58">S37/S9</f>
        <v>352.1066127</v>
      </c>
      <c r="T61" s="9">
        <f t="shared" si="58"/>
        <v>537.8235294</v>
      </c>
      <c r="U61" s="9">
        <f t="shared" si="58"/>
        <v>640.2444444</v>
      </c>
      <c r="V61" s="9">
        <f t="shared" si="58"/>
        <v>477.3538251</v>
      </c>
      <c r="W61" s="9">
        <f t="shared" si="58"/>
        <v>283.35</v>
      </c>
      <c r="X61" s="9">
        <f t="shared" si="58"/>
        <v>574.6136755</v>
      </c>
      <c r="Y61" s="9">
        <f t="shared" si="58"/>
        <v>456.6507556</v>
      </c>
      <c r="Z61" s="4"/>
    </row>
    <row r="62" ht="11.25" customHeight="1">
      <c r="A62" s="19" t="s">
        <v>16</v>
      </c>
      <c r="B62" s="196">
        <v>0.0</v>
      </c>
      <c r="C62" s="9">
        <f t="shared" ref="C62:G62" si="59">C38/C10</f>
        <v>204.3728581</v>
      </c>
      <c r="D62" s="9">
        <f t="shared" si="59"/>
        <v>180.3006384</v>
      </c>
      <c r="E62" s="9">
        <f t="shared" si="59"/>
        <v>222.6666667</v>
      </c>
      <c r="F62" s="9">
        <f t="shared" si="59"/>
        <v>219.6020583</v>
      </c>
      <c r="G62" s="9">
        <f t="shared" si="59"/>
        <v>199.0318151</v>
      </c>
      <c r="H62" s="9"/>
      <c r="I62" s="9"/>
      <c r="J62" s="196">
        <v>0.0</v>
      </c>
      <c r="K62" s="9">
        <f t="shared" ref="K62:M62" si="60">K38/K10</f>
        <v>866.6756757</v>
      </c>
      <c r="L62" s="9">
        <f t="shared" si="60"/>
        <v>880.9285714</v>
      </c>
      <c r="M62" s="9">
        <f t="shared" si="60"/>
        <v>933</v>
      </c>
      <c r="N62" s="196">
        <v>0.0</v>
      </c>
      <c r="O62" s="9">
        <f t="shared" ref="O62:P62" si="61">O38/O10</f>
        <v>984.7225806</v>
      </c>
      <c r="P62" s="9">
        <f t="shared" si="61"/>
        <v>956.1291866</v>
      </c>
      <c r="Q62" s="9"/>
      <c r="R62" s="9"/>
      <c r="S62" s="196">
        <v>0.0</v>
      </c>
      <c r="T62" s="9">
        <f t="shared" ref="T62:V62" si="62">T38/T10</f>
        <v>220.7533422</v>
      </c>
      <c r="U62" s="9">
        <f t="shared" si="62"/>
        <v>185.9476108</v>
      </c>
      <c r="V62" s="9">
        <f t="shared" si="62"/>
        <v>311.4583333</v>
      </c>
      <c r="W62" s="196">
        <v>0.0</v>
      </c>
      <c r="X62" s="9">
        <f t="shared" ref="X62:Y62" si="63">X38/X10</f>
        <v>309.3777441</v>
      </c>
      <c r="Y62" s="9">
        <f t="shared" si="63"/>
        <v>233.595675</v>
      </c>
      <c r="Z62" s="4"/>
    </row>
    <row r="63" ht="11.25" customHeight="1">
      <c r="A63" s="19" t="s">
        <v>17</v>
      </c>
      <c r="B63" s="196">
        <v>0.0</v>
      </c>
      <c r="C63" s="9">
        <f t="shared" ref="C63:C68" si="67">C39/C11</f>
        <v>262.5274194</v>
      </c>
      <c r="D63" s="196">
        <v>0.0</v>
      </c>
      <c r="E63" s="216">
        <v>0.0</v>
      </c>
      <c r="F63" s="9">
        <f t="shared" ref="F63:G63" si="64">F39/F11</f>
        <v>253.7188264</v>
      </c>
      <c r="G63" s="9">
        <f t="shared" si="64"/>
        <v>260.3426319</v>
      </c>
      <c r="H63" s="9"/>
      <c r="I63" s="9"/>
      <c r="J63" s="196">
        <v>0.0</v>
      </c>
      <c r="K63" s="9">
        <f>K39/K11</f>
        <v>954.9085714</v>
      </c>
      <c r="L63" s="196">
        <v>0.0</v>
      </c>
      <c r="M63" s="216">
        <v>0.0</v>
      </c>
      <c r="N63" s="196">
        <v>0.0</v>
      </c>
      <c r="O63" s="9">
        <f t="shared" ref="O63:P63" si="65">O39/O11</f>
        <v>1050.28169</v>
      </c>
      <c r="P63" s="9">
        <f t="shared" si="65"/>
        <v>997.6309148</v>
      </c>
      <c r="Q63" s="9"/>
      <c r="R63" s="9"/>
      <c r="S63" s="196">
        <v>0.0</v>
      </c>
      <c r="T63" s="9">
        <f t="shared" ref="T63:T68" si="69">T39/T11</f>
        <v>348.1575972</v>
      </c>
      <c r="U63" s="196">
        <v>0.0</v>
      </c>
      <c r="V63" s="196">
        <v>0.0</v>
      </c>
      <c r="W63" s="196">
        <v>0.0</v>
      </c>
      <c r="X63" s="9">
        <f t="shared" ref="X63:Y63" si="66">X39/X11</f>
        <v>459.0036298</v>
      </c>
      <c r="Y63" s="9">
        <f t="shared" si="66"/>
        <v>379.2238047</v>
      </c>
      <c r="Z63" s="4"/>
    </row>
    <row r="64" ht="11.25" customHeight="1">
      <c r="A64" s="19" t="s">
        <v>18</v>
      </c>
      <c r="B64" s="196">
        <v>0.0</v>
      </c>
      <c r="C64" s="9">
        <f t="shared" si="67"/>
        <v>208</v>
      </c>
      <c r="D64" s="9">
        <f t="shared" ref="D64:D65" si="71">D40/D12</f>
        <v>163.8095238</v>
      </c>
      <c r="E64" s="216">
        <v>0.0</v>
      </c>
      <c r="F64" s="9">
        <f t="shared" ref="F64:G64" si="68">F40/F12</f>
        <v>225.3333333</v>
      </c>
      <c r="G64" s="9">
        <f t="shared" si="68"/>
        <v>172.96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69"/>
        <v>208</v>
      </c>
      <c r="U64" s="9">
        <f t="shared" ref="U64:U65" si="75">U40/U12</f>
        <v>163.8095238</v>
      </c>
      <c r="V64" s="196">
        <v>0.0</v>
      </c>
      <c r="W64" s="196">
        <v>0.0</v>
      </c>
      <c r="X64" s="9">
        <f t="shared" ref="X64:Y64" si="70">X40/X12</f>
        <v>225.3333333</v>
      </c>
      <c r="Y64" s="9">
        <f t="shared" si="70"/>
        <v>172.96</v>
      </c>
      <c r="Z64" s="4"/>
    </row>
    <row r="65" ht="11.25" customHeight="1">
      <c r="A65" s="19" t="s">
        <v>155</v>
      </c>
      <c r="B65" s="196">
        <v>0.0</v>
      </c>
      <c r="C65" s="9">
        <f t="shared" si="67"/>
        <v>257.4583333</v>
      </c>
      <c r="D65" s="9">
        <f t="shared" si="71"/>
        <v>201.962963</v>
      </c>
      <c r="E65" s="216">
        <v>0.0</v>
      </c>
      <c r="F65" s="9">
        <f t="shared" ref="F65:G65" si="72">F41/F13</f>
        <v>239.6190476</v>
      </c>
      <c r="G65" s="9">
        <f t="shared" si="72"/>
        <v>231.4444444</v>
      </c>
      <c r="H65" s="9"/>
      <c r="I65" s="9"/>
      <c r="J65" s="196">
        <v>0.0</v>
      </c>
      <c r="K65" s="9">
        <f t="shared" ref="K65:L65" si="73">K41/K13</f>
        <v>1390</v>
      </c>
      <c r="L65" s="9">
        <f t="shared" si="73"/>
        <v>674</v>
      </c>
      <c r="M65" s="216">
        <v>0.0</v>
      </c>
      <c r="N65" s="196">
        <v>0.0</v>
      </c>
      <c r="O65" s="9">
        <f t="shared" ref="O65:P65" si="74">O41/O13</f>
        <v>1054.730769</v>
      </c>
      <c r="P65" s="9">
        <f t="shared" si="74"/>
        <v>1071.578947</v>
      </c>
      <c r="Q65" s="9"/>
      <c r="R65" s="9"/>
      <c r="S65" s="196">
        <v>0.0</v>
      </c>
      <c r="T65" s="9">
        <f t="shared" si="69"/>
        <v>419.25</v>
      </c>
      <c r="U65" s="9">
        <f t="shared" si="75"/>
        <v>218.8214286</v>
      </c>
      <c r="V65" s="196">
        <v>0.0</v>
      </c>
      <c r="W65" s="196">
        <v>0.0</v>
      </c>
      <c r="X65" s="9">
        <f t="shared" ref="X65:Y65" si="76">X41/X13</f>
        <v>820.2465753</v>
      </c>
      <c r="Y65" s="9">
        <f t="shared" si="76"/>
        <v>602.6666667</v>
      </c>
      <c r="Z65" s="4"/>
    </row>
    <row r="66" ht="11.25" customHeight="1">
      <c r="A66" s="19" t="s">
        <v>19</v>
      </c>
      <c r="B66" s="196">
        <v>0.0</v>
      </c>
      <c r="C66" s="9">
        <f t="shared" si="67"/>
        <v>321.875</v>
      </c>
      <c r="D66" s="196">
        <v>0.0</v>
      </c>
      <c r="E66" s="216">
        <v>0.0</v>
      </c>
      <c r="F66" s="9">
        <f t="shared" ref="F66:G66" si="77">F42/F14</f>
        <v>317.3636364</v>
      </c>
      <c r="G66" s="9">
        <f t="shared" si="77"/>
        <v>320.4571429</v>
      </c>
      <c r="H66" s="9"/>
      <c r="I66" s="9"/>
      <c r="J66" s="196">
        <v>0.0</v>
      </c>
      <c r="K66" s="9">
        <f>K42/K13</f>
        <v>1455.75</v>
      </c>
      <c r="L66" s="196">
        <v>0.0</v>
      </c>
      <c r="M66" s="216">
        <v>0.0</v>
      </c>
      <c r="N66" s="196">
        <v>0.0</v>
      </c>
      <c r="O66" s="9">
        <f t="shared" ref="O66:P66" si="78">O42/O14</f>
        <v>583.5</v>
      </c>
      <c r="P66" s="9">
        <f t="shared" si="78"/>
        <v>717.2307692</v>
      </c>
      <c r="Q66" s="9"/>
      <c r="R66" s="9"/>
      <c r="S66" s="196">
        <v>0.0</v>
      </c>
      <c r="T66" s="9">
        <f t="shared" si="69"/>
        <v>437.0322581</v>
      </c>
      <c r="U66" s="196">
        <v>0.0</v>
      </c>
      <c r="V66" s="196">
        <v>0.0</v>
      </c>
      <c r="W66" s="196">
        <v>0.0</v>
      </c>
      <c r="X66" s="9">
        <f t="shared" ref="X66:Y66" si="79">X42/X14</f>
        <v>411.2941176</v>
      </c>
      <c r="Y66" s="9">
        <f t="shared" si="79"/>
        <v>427.9166667</v>
      </c>
      <c r="Z66" s="4"/>
    </row>
    <row r="67" ht="11.25" customHeight="1">
      <c r="A67" s="19" t="s">
        <v>64</v>
      </c>
      <c r="B67" s="196">
        <v>0.0</v>
      </c>
      <c r="C67" s="9">
        <f t="shared" si="67"/>
        <v>395</v>
      </c>
      <c r="D67" s="196">
        <v>0.0</v>
      </c>
      <c r="E67" s="216">
        <v>0.0</v>
      </c>
      <c r="F67" s="9">
        <f t="shared" ref="F67:G67" si="80">F43/F15</f>
        <v>396.1428571</v>
      </c>
      <c r="G67" s="9">
        <f t="shared" si="80"/>
        <v>395.5714286</v>
      </c>
      <c r="H67" s="9"/>
      <c r="I67" s="9"/>
      <c r="J67" s="196">
        <v>0.0</v>
      </c>
      <c r="K67" s="9">
        <f>K43/K15</f>
        <v>458.75</v>
      </c>
      <c r="L67" s="196">
        <v>0.0</v>
      </c>
      <c r="M67" s="216">
        <v>0.0</v>
      </c>
      <c r="N67" s="196">
        <v>0.0</v>
      </c>
      <c r="O67" s="9">
        <f t="shared" ref="O67:P67" si="81">O43/O15</f>
        <v>512</v>
      </c>
      <c r="P67" s="9">
        <f t="shared" si="81"/>
        <v>499.4705882</v>
      </c>
      <c r="Q67" s="9"/>
      <c r="R67" s="9"/>
      <c r="S67" s="196">
        <v>0.0</v>
      </c>
      <c r="T67" s="9">
        <f t="shared" si="69"/>
        <v>418.1818182</v>
      </c>
      <c r="U67" s="196">
        <v>0.0</v>
      </c>
      <c r="V67" s="196">
        <v>0.0</v>
      </c>
      <c r="W67" s="196">
        <v>0.0</v>
      </c>
      <c r="X67" s="9">
        <f t="shared" ref="X67:Y67" si="82">X43/X15</f>
        <v>471.45</v>
      </c>
      <c r="Y67" s="9">
        <f t="shared" si="82"/>
        <v>452.5483871</v>
      </c>
      <c r="Z67" s="4"/>
    </row>
    <row r="68" ht="11.25" customHeight="1">
      <c r="A68" s="19" t="s">
        <v>65</v>
      </c>
      <c r="B68" s="196">
        <v>0.0</v>
      </c>
      <c r="C68" s="9">
        <f t="shared" si="67"/>
        <v>463</v>
      </c>
      <c r="D68" s="196">
        <v>0.0</v>
      </c>
      <c r="E68" s="216">
        <v>0.0</v>
      </c>
      <c r="F68" s="9">
        <f t="shared" ref="F68:G68" si="83">F44/F16</f>
        <v>545.5</v>
      </c>
      <c r="G68" s="9">
        <f t="shared" si="83"/>
        <v>336.1666667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84">O44/O16</f>
        <v>656.6666667</v>
      </c>
      <c r="P68" s="9">
        <f t="shared" si="84"/>
        <v>656.6666667</v>
      </c>
      <c r="Q68" s="9"/>
      <c r="R68" s="9"/>
      <c r="S68" s="196">
        <v>0.0</v>
      </c>
      <c r="T68" s="9">
        <f t="shared" si="69"/>
        <v>463</v>
      </c>
      <c r="U68" s="196">
        <v>0.0</v>
      </c>
      <c r="V68" s="196">
        <v>0.0</v>
      </c>
      <c r="W68" s="196">
        <v>0.0</v>
      </c>
      <c r="X68" s="9">
        <f t="shared" ref="X68:Y68" si="85">X44/X16</f>
        <v>628.875</v>
      </c>
      <c r="Y68" s="9">
        <f t="shared" si="85"/>
        <v>496.4166667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86">F45/F17</f>
        <v>430.2</v>
      </c>
      <c r="G69" s="9">
        <f t="shared" si="86"/>
        <v>430.2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87">O45/O17</f>
        <v>508.5</v>
      </c>
      <c r="P69" s="9">
        <f t="shared" si="87"/>
        <v>508.5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88">X45/X17</f>
        <v>452.5714286</v>
      </c>
      <c r="Y69" s="9">
        <f t="shared" si="88"/>
        <v>452.5714286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89">F46/F18</f>
        <v>174.5</v>
      </c>
      <c r="G70" s="9">
        <f t="shared" si="89"/>
        <v>174.5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0">O46/O18</f>
        <v>699</v>
      </c>
      <c r="P70" s="27">
        <f t="shared" si="90"/>
        <v>699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1">X46/X18</f>
        <v>349.3333333</v>
      </c>
      <c r="Y70" s="9">
        <f t="shared" si="91"/>
        <v>349.3333333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2">F47/F19</f>
        <v>416</v>
      </c>
      <c r="G71" s="9">
        <f t="shared" si="92"/>
        <v>416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93">X47/X19</f>
        <v>416</v>
      </c>
      <c r="Y71" s="9">
        <f t="shared" si="93"/>
        <v>416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94">F48/F20</f>
        <v>181</v>
      </c>
      <c r="G72" s="9">
        <f t="shared" si="94"/>
        <v>181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181.0</v>
      </c>
      <c r="Y72" s="9">
        <f>Y48/Y19</f>
        <v>181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95">B50/B22</f>
        <v>313.4187121</v>
      </c>
      <c r="C74" s="27">
        <f t="shared" si="95"/>
        <v>232.2591793</v>
      </c>
      <c r="D74" s="27">
        <f t="shared" si="95"/>
        <v>181.0734558</v>
      </c>
      <c r="E74" s="27">
        <f t="shared" si="95"/>
        <v>309.3964912</v>
      </c>
      <c r="F74" s="27">
        <f t="shared" si="95"/>
        <v>301.7462603</v>
      </c>
      <c r="G74" s="27">
        <f t="shared" si="95"/>
        <v>281.8945077</v>
      </c>
      <c r="H74" s="27"/>
      <c r="I74" s="27"/>
      <c r="J74" s="27">
        <f t="shared" ref="J74:O74" si="96">J50/J22</f>
        <v>966.6075949</v>
      </c>
      <c r="K74" s="27">
        <f t="shared" si="96"/>
        <v>945.7541667</v>
      </c>
      <c r="L74" s="27">
        <f t="shared" si="96"/>
        <v>1058.235294</v>
      </c>
      <c r="M74" s="27">
        <f t="shared" si="96"/>
        <v>970.655914</v>
      </c>
      <c r="N74" s="27">
        <f t="shared" si="96"/>
        <v>283.35</v>
      </c>
      <c r="O74" s="27">
        <f t="shared" si="96"/>
        <v>1003.201786</v>
      </c>
      <c r="P74" s="27"/>
      <c r="Q74" s="27"/>
      <c r="R74" s="27"/>
      <c r="S74" s="27">
        <f t="shared" ref="S74:Y74" si="97">S50/S22</f>
        <v>352.1066127</v>
      </c>
      <c r="T74" s="27">
        <f t="shared" si="97"/>
        <v>288.9983433</v>
      </c>
      <c r="U74" s="27">
        <f t="shared" si="97"/>
        <v>197.3615511</v>
      </c>
      <c r="V74" s="27">
        <f t="shared" si="97"/>
        <v>472.0873016</v>
      </c>
      <c r="W74" s="27">
        <f t="shared" si="97"/>
        <v>283.35</v>
      </c>
      <c r="X74" s="27">
        <f t="shared" si="97"/>
        <v>522.932403</v>
      </c>
      <c r="Y74" s="27">
        <f t="shared" si="97"/>
        <v>398.9862144</v>
      </c>
      <c r="Z74" s="4"/>
    </row>
    <row r="75" ht="11.25" customHeight="1">
      <c r="A75" s="29" t="s">
        <v>21</v>
      </c>
      <c r="B75" s="27"/>
      <c r="C75" s="27">
        <f t="shared" ref="C75:G75" si="98">C52/C24</f>
        <v>232.6866159</v>
      </c>
      <c r="D75" s="27">
        <f t="shared" si="98"/>
        <v>180.4353473</v>
      </c>
      <c r="E75" s="27">
        <f t="shared" si="98"/>
        <v>222.6666667</v>
      </c>
      <c r="F75" s="27">
        <f t="shared" si="98"/>
        <v>230.9502457</v>
      </c>
      <c r="G75" s="27">
        <f t="shared" si="98"/>
        <v>217.1437126</v>
      </c>
      <c r="H75" s="27"/>
      <c r="I75" s="27"/>
      <c r="J75" s="27"/>
      <c r="K75" s="27">
        <f t="shared" ref="K75:M75" si="99">K52/K24</f>
        <v>935.6563877</v>
      </c>
      <c r="L75" s="27">
        <f t="shared" si="99"/>
        <v>867.1333333</v>
      </c>
      <c r="M75" s="27">
        <f t="shared" si="99"/>
        <v>933</v>
      </c>
      <c r="N75" s="27"/>
      <c r="O75" s="27">
        <f>O52/O24</f>
        <v>987.8806366</v>
      </c>
      <c r="P75" s="27"/>
      <c r="Q75" s="27"/>
      <c r="R75" s="27"/>
      <c r="S75" s="27"/>
      <c r="T75" s="27">
        <f t="shared" ref="T75:V75" si="100">T52/T24</f>
        <v>286.1632038</v>
      </c>
      <c r="U75" s="27">
        <f t="shared" si="100"/>
        <v>186.2026876</v>
      </c>
      <c r="V75" s="27">
        <f t="shared" si="100"/>
        <v>311.4583333</v>
      </c>
      <c r="W75" s="27"/>
      <c r="X75" s="27">
        <f t="shared" ref="X75:Y75" si="101">X52/X24</f>
        <v>373.2758105</v>
      </c>
      <c r="Y75" s="27">
        <f t="shared" si="101"/>
        <v>285.5994707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G24-'2018'!G24</f>
        <v>1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G9-'2018'!G9</f>
        <v>2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-1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P24-'2018'!P24</f>
        <v>-13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P9-'2018'!P9</f>
        <v>-25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12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G52-'2018'!G52</f>
        <v>3230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G37-'2018'!G37</f>
        <v>7615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-4385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P52-'2018'!P52</f>
        <v>-920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P37-'2018'!P37</f>
        <v>61336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-62256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207</v>
      </c>
      <c r="B98" s="4"/>
      <c r="C98" s="4"/>
      <c r="D98" s="219" t="s">
        <v>208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ht="11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D98"/>
  </hyperlinks>
  <printOptions/>
  <pageMargins bottom="0.75" footer="0.0" header="0.0" left="0.7" right="0.7" top="0.75"/>
  <pageSetup paperSize="9" orientation="portrait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43831.0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206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5995.0</v>
      </c>
      <c r="C9" s="196">
        <v>18.0</v>
      </c>
      <c r="D9" s="196">
        <v>26.0</v>
      </c>
      <c r="E9" s="196">
        <v>535.0</v>
      </c>
      <c r="F9" s="196">
        <v>4023.0</v>
      </c>
      <c r="G9" s="196">
        <f t="shared" ref="G9:G16" si="2">sum(B9:F9)</f>
        <v>10597</v>
      </c>
      <c r="H9" s="160">
        <f t="shared" ref="H9:H20" si="3">G9/G$22</f>
        <v>0.6314127391</v>
      </c>
      <c r="I9" s="161"/>
      <c r="J9" s="195">
        <v>358.0</v>
      </c>
      <c r="K9" s="196">
        <v>13.0</v>
      </c>
      <c r="L9" s="196">
        <v>16.0</v>
      </c>
      <c r="M9" s="196">
        <v>172.0</v>
      </c>
      <c r="N9" s="196">
        <v>75.0</v>
      </c>
      <c r="O9" s="196">
        <v>2195.0</v>
      </c>
      <c r="P9" s="196">
        <f t="shared" ref="P9:P20" si="4">sum(J9:O9)</f>
        <v>2829</v>
      </c>
      <c r="Q9" s="160">
        <f t="shared" ref="Q9:Q20" si="5">P9/P$22</f>
        <v>0.8185763889</v>
      </c>
      <c r="R9" s="4"/>
      <c r="S9" s="159">
        <f t="shared" ref="S9:V9" si="1">B9+J9</f>
        <v>6353</v>
      </c>
      <c r="T9" s="9">
        <f t="shared" si="1"/>
        <v>31</v>
      </c>
      <c r="U9" s="9">
        <f t="shared" si="1"/>
        <v>42</v>
      </c>
      <c r="V9" s="9">
        <f t="shared" si="1"/>
        <v>707</v>
      </c>
      <c r="W9" s="9">
        <f t="shared" ref="W9:W20" si="7">N9</f>
        <v>75</v>
      </c>
      <c r="X9" s="9">
        <f t="shared" ref="X9:X20" si="8">F9+O9</f>
        <v>6218</v>
      </c>
      <c r="Y9" s="9">
        <f t="shared" ref="Y9:Y20" si="9">sum(G9,P9)</f>
        <v>13426</v>
      </c>
      <c r="Z9" s="160">
        <f t="shared" ref="Z9:Z20" si="10">Y9/Y$22</f>
        <v>0.6634054748</v>
      </c>
    </row>
    <row r="10" ht="11.25" customHeight="1">
      <c r="A10" s="158" t="s">
        <v>16</v>
      </c>
      <c r="B10" s="195">
        <v>0.0</v>
      </c>
      <c r="C10" s="196">
        <v>1414.0</v>
      </c>
      <c r="D10" s="196">
        <v>1641.0</v>
      </c>
      <c r="E10" s="196">
        <v>20.0</v>
      </c>
      <c r="F10" s="196">
        <v>1296.0</v>
      </c>
      <c r="G10" s="196">
        <f t="shared" si="2"/>
        <v>4371</v>
      </c>
      <c r="H10" s="160">
        <f t="shared" si="3"/>
        <v>0.260442114</v>
      </c>
      <c r="I10" s="161"/>
      <c r="J10" s="195">
        <v>0.0</v>
      </c>
      <c r="K10" s="196">
        <v>36.0</v>
      </c>
      <c r="L10" s="196">
        <v>13.0</v>
      </c>
      <c r="M10" s="196">
        <v>3.0</v>
      </c>
      <c r="N10" s="196">
        <v>0.0</v>
      </c>
      <c r="O10" s="196">
        <v>158.0</v>
      </c>
      <c r="P10" s="196">
        <f t="shared" si="4"/>
        <v>210</v>
      </c>
      <c r="Q10" s="160">
        <f t="shared" si="5"/>
        <v>0.06076388889</v>
      </c>
      <c r="R10" s="4"/>
      <c r="S10" s="159">
        <f t="shared" ref="S10:V10" si="6">B10+J10</f>
        <v>0</v>
      </c>
      <c r="T10" s="9">
        <f t="shared" si="6"/>
        <v>1450</v>
      </c>
      <c r="U10" s="9">
        <f t="shared" si="6"/>
        <v>1654</v>
      </c>
      <c r="V10" s="9">
        <f t="shared" si="6"/>
        <v>23</v>
      </c>
      <c r="W10" s="9">
        <f t="shared" si="7"/>
        <v>0</v>
      </c>
      <c r="X10" s="9">
        <f t="shared" si="8"/>
        <v>1454</v>
      </c>
      <c r="Y10" s="9">
        <f t="shared" si="9"/>
        <v>4581</v>
      </c>
      <c r="Z10" s="160">
        <f t="shared" si="10"/>
        <v>0.2263563593</v>
      </c>
    </row>
    <row r="11" ht="11.25" customHeight="1">
      <c r="A11" s="158" t="s">
        <v>17</v>
      </c>
      <c r="B11" s="195">
        <v>0.0</v>
      </c>
      <c r="C11" s="196">
        <v>1171.0</v>
      </c>
      <c r="D11" s="196">
        <v>0.0</v>
      </c>
      <c r="E11" s="196">
        <v>0.0</v>
      </c>
      <c r="F11" s="196">
        <v>478.0</v>
      </c>
      <c r="G11" s="196">
        <f t="shared" si="2"/>
        <v>1649</v>
      </c>
      <c r="H11" s="160">
        <f t="shared" si="3"/>
        <v>0.09825418578</v>
      </c>
      <c r="I11" s="161"/>
      <c r="J11" s="195">
        <v>0.0</v>
      </c>
      <c r="K11" s="196">
        <v>166.0</v>
      </c>
      <c r="L11" s="196">
        <v>0.0</v>
      </c>
      <c r="M11" s="196">
        <v>0.0</v>
      </c>
      <c r="N11" s="196">
        <v>0.0</v>
      </c>
      <c r="O11" s="196">
        <v>151.0</v>
      </c>
      <c r="P11" s="196">
        <f t="shared" si="4"/>
        <v>317</v>
      </c>
      <c r="Q11" s="160">
        <f t="shared" si="5"/>
        <v>0.09172453704</v>
      </c>
      <c r="R11" s="4"/>
      <c r="S11" s="159">
        <f t="shared" ref="S11:V11" si="11">B11+J11</f>
        <v>0</v>
      </c>
      <c r="T11" s="9">
        <f t="shared" si="11"/>
        <v>1337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629</v>
      </c>
      <c r="Y11" s="9">
        <f t="shared" si="9"/>
        <v>1966</v>
      </c>
      <c r="Z11" s="160">
        <f t="shared" si="10"/>
        <v>0.09714398656</v>
      </c>
    </row>
    <row r="12" ht="11.25" customHeight="1">
      <c r="A12" s="158" t="s">
        <v>18</v>
      </c>
      <c r="B12" s="195">
        <v>0.0</v>
      </c>
      <c r="C12" s="196">
        <v>1.0</v>
      </c>
      <c r="D12" s="196">
        <v>20.0</v>
      </c>
      <c r="E12" s="196">
        <v>0.0</v>
      </c>
      <c r="F12" s="196">
        <v>4.0</v>
      </c>
      <c r="G12" s="196">
        <f t="shared" si="2"/>
        <v>25</v>
      </c>
      <c r="H12" s="160">
        <f t="shared" si="3"/>
        <v>0.001489602574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4"/>
        <v>0</v>
      </c>
      <c r="Q12" s="160">
        <f t="shared" si="5"/>
        <v>0</v>
      </c>
      <c r="R12" s="4"/>
      <c r="S12" s="159">
        <f t="shared" ref="S12:V12" si="12">B12+J12</f>
        <v>0</v>
      </c>
      <c r="T12" s="9">
        <f t="shared" si="12"/>
        <v>1</v>
      </c>
      <c r="U12" s="9">
        <f t="shared" si="12"/>
        <v>20</v>
      </c>
      <c r="V12" s="9">
        <f t="shared" si="12"/>
        <v>0</v>
      </c>
      <c r="W12" s="9">
        <f t="shared" si="7"/>
        <v>0</v>
      </c>
      <c r="X12" s="9">
        <f t="shared" si="8"/>
        <v>4</v>
      </c>
      <c r="Y12" s="9">
        <f t="shared" si="9"/>
        <v>25</v>
      </c>
      <c r="Z12" s="160">
        <f t="shared" si="10"/>
        <v>0.001235299931</v>
      </c>
    </row>
    <row r="13" ht="11.25" customHeight="1">
      <c r="A13" s="158" t="s">
        <v>155</v>
      </c>
      <c r="B13" s="195">
        <v>0.0</v>
      </c>
      <c r="C13" s="196">
        <v>22.0</v>
      </c>
      <c r="D13" s="196">
        <v>25.0</v>
      </c>
      <c r="E13" s="196">
        <v>0.0</v>
      </c>
      <c r="F13" s="196">
        <v>27.0</v>
      </c>
      <c r="G13" s="196">
        <f t="shared" si="2"/>
        <v>74</v>
      </c>
      <c r="H13" s="160">
        <f t="shared" si="3"/>
        <v>0.004409223619</v>
      </c>
      <c r="I13" s="161"/>
      <c r="J13" s="195">
        <v>0.0</v>
      </c>
      <c r="K13" s="196">
        <v>5.0</v>
      </c>
      <c r="L13" s="196">
        <v>1.0</v>
      </c>
      <c r="M13" s="196">
        <v>0.0</v>
      </c>
      <c r="N13" s="196">
        <v>0.0</v>
      </c>
      <c r="O13" s="196">
        <v>53.0</v>
      </c>
      <c r="P13" s="196">
        <f t="shared" si="4"/>
        <v>59</v>
      </c>
      <c r="Q13" s="160">
        <f t="shared" si="5"/>
        <v>0.01707175926</v>
      </c>
      <c r="R13" s="4"/>
      <c r="S13" s="159">
        <f t="shared" ref="S13:V13" si="13">B13+J13</f>
        <v>0</v>
      </c>
      <c r="T13" s="9">
        <f t="shared" si="13"/>
        <v>27</v>
      </c>
      <c r="U13" s="9">
        <f t="shared" si="13"/>
        <v>26</v>
      </c>
      <c r="V13" s="9">
        <f t="shared" si="13"/>
        <v>0</v>
      </c>
      <c r="W13" s="9">
        <f t="shared" si="7"/>
        <v>0</v>
      </c>
      <c r="X13" s="9">
        <f t="shared" si="8"/>
        <v>80</v>
      </c>
      <c r="Y13" s="9">
        <f t="shared" si="9"/>
        <v>133</v>
      </c>
      <c r="Z13" s="160">
        <f t="shared" si="10"/>
        <v>0.006571795632</v>
      </c>
    </row>
    <row r="14" ht="11.25" customHeight="1">
      <c r="A14" s="158" t="s">
        <v>19</v>
      </c>
      <c r="B14" s="195">
        <v>0.0</v>
      </c>
      <c r="C14" s="196">
        <v>21.0</v>
      </c>
      <c r="D14" s="196">
        <v>0.0</v>
      </c>
      <c r="E14" s="196">
        <v>0.0</v>
      </c>
      <c r="F14" s="196">
        <v>16.0</v>
      </c>
      <c r="G14" s="196">
        <f t="shared" si="2"/>
        <v>37</v>
      </c>
      <c r="H14" s="160">
        <f t="shared" si="3"/>
        <v>0.00220461181</v>
      </c>
      <c r="I14" s="161"/>
      <c r="J14" s="195">
        <v>0.0</v>
      </c>
      <c r="K14" s="196">
        <v>7.0</v>
      </c>
      <c r="L14" s="196">
        <v>0.0</v>
      </c>
      <c r="M14" s="196">
        <v>0.0</v>
      </c>
      <c r="N14" s="196">
        <v>0.0</v>
      </c>
      <c r="O14" s="196">
        <v>7.0</v>
      </c>
      <c r="P14" s="196">
        <f t="shared" si="4"/>
        <v>14</v>
      </c>
      <c r="Q14" s="160">
        <f t="shared" si="5"/>
        <v>0.004050925926</v>
      </c>
      <c r="R14" s="4"/>
      <c r="S14" s="159">
        <f t="shared" ref="S14:V14" si="14">B14+J14</f>
        <v>0</v>
      </c>
      <c r="T14" s="9">
        <f t="shared" si="14"/>
        <v>28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23</v>
      </c>
      <c r="Y14" s="9">
        <f t="shared" si="9"/>
        <v>51</v>
      </c>
      <c r="Z14" s="160">
        <f t="shared" si="10"/>
        <v>0.002520011859</v>
      </c>
    </row>
    <row r="15" ht="11.25" customHeight="1">
      <c r="A15" s="158" t="s">
        <v>64</v>
      </c>
      <c r="B15" s="195">
        <v>0.0</v>
      </c>
      <c r="C15" s="196">
        <v>7.0</v>
      </c>
      <c r="D15" s="196">
        <v>0.0</v>
      </c>
      <c r="E15" s="196">
        <v>0.0</v>
      </c>
      <c r="F15" s="196">
        <v>8.0</v>
      </c>
      <c r="G15" s="196">
        <f t="shared" si="2"/>
        <v>15</v>
      </c>
      <c r="H15" s="160">
        <f t="shared" si="3"/>
        <v>0.0008937615444</v>
      </c>
      <c r="I15" s="161"/>
      <c r="J15" s="195">
        <v>0.0</v>
      </c>
      <c r="K15" s="196">
        <v>3.0</v>
      </c>
      <c r="L15" s="196">
        <v>0.0</v>
      </c>
      <c r="M15" s="196">
        <v>0.0</v>
      </c>
      <c r="N15" s="196">
        <v>0.0</v>
      </c>
      <c r="O15" s="196">
        <v>15.0</v>
      </c>
      <c r="P15" s="196">
        <f t="shared" si="4"/>
        <v>18</v>
      </c>
      <c r="Q15" s="160">
        <f t="shared" si="5"/>
        <v>0.005208333333</v>
      </c>
      <c r="R15" s="4"/>
      <c r="S15" s="159">
        <f t="shared" ref="S15:V15" si="15">B15+J15</f>
        <v>0</v>
      </c>
      <c r="T15" s="9">
        <f t="shared" si="15"/>
        <v>10</v>
      </c>
      <c r="U15" s="9">
        <f t="shared" si="15"/>
        <v>0</v>
      </c>
      <c r="V15" s="9">
        <f t="shared" si="15"/>
        <v>0</v>
      </c>
      <c r="W15" s="9">
        <f t="shared" si="7"/>
        <v>0</v>
      </c>
      <c r="X15" s="9">
        <f t="shared" si="8"/>
        <v>23</v>
      </c>
      <c r="Y15" s="9">
        <f t="shared" si="9"/>
        <v>33</v>
      </c>
      <c r="Z15" s="160">
        <f t="shared" si="10"/>
        <v>0.001630595909</v>
      </c>
    </row>
    <row r="16" ht="11.25" customHeight="1">
      <c r="A16" s="158" t="s">
        <v>65</v>
      </c>
      <c r="B16" s="195">
        <v>0.0</v>
      </c>
      <c r="C16" s="196">
        <v>2.0</v>
      </c>
      <c r="D16" s="196">
        <v>0.0</v>
      </c>
      <c r="E16" s="196">
        <v>0.0</v>
      </c>
      <c r="F16" s="196">
        <v>4.0</v>
      </c>
      <c r="G16" s="196">
        <f t="shared" si="2"/>
        <v>6</v>
      </c>
      <c r="H16" s="160">
        <f t="shared" si="3"/>
        <v>0.0003575046178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4"/>
        <v>6</v>
      </c>
      <c r="Q16" s="160">
        <f t="shared" si="5"/>
        <v>0.001736111111</v>
      </c>
      <c r="R16" s="4"/>
      <c r="S16" s="159">
        <f t="shared" ref="S16:V16" si="16">B16+J16</f>
        <v>0</v>
      </c>
      <c r="T16" s="9">
        <f t="shared" si="16"/>
        <v>2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10</v>
      </c>
      <c r="Y16" s="9">
        <f t="shared" si="9"/>
        <v>12</v>
      </c>
      <c r="Z16" s="160">
        <f t="shared" si="10"/>
        <v>0.0005929439668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v>5.0</v>
      </c>
      <c r="H17" s="160">
        <f t="shared" si="3"/>
        <v>0.0002979205148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4"/>
        <v>2</v>
      </c>
      <c r="Q17" s="160">
        <f t="shared" si="5"/>
        <v>0.0005787037037</v>
      </c>
      <c r="R17" s="4"/>
      <c r="S17" s="159">
        <f t="shared" ref="S17:V17" si="17">B17+J17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7</v>
      </c>
      <c r="Y17" s="9">
        <f t="shared" si="9"/>
        <v>7</v>
      </c>
      <c r="Z17" s="160">
        <f t="shared" si="10"/>
        <v>0.0003458839806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0.0</v>
      </c>
      <c r="F18" s="196">
        <v>2.0</v>
      </c>
      <c r="G18" s="196">
        <v>2.0</v>
      </c>
      <c r="H18" s="160">
        <f t="shared" si="3"/>
        <v>0.0001191682059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4"/>
        <v>1</v>
      </c>
      <c r="Q18" s="160">
        <f t="shared" si="5"/>
        <v>0.0002893518519</v>
      </c>
      <c r="R18" s="4"/>
      <c r="S18" s="159">
        <f t="shared" ref="S18:V18" si="18">B18+J18</f>
        <v>0</v>
      </c>
      <c r="T18" s="9">
        <f t="shared" si="18"/>
        <v>0</v>
      </c>
      <c r="U18" s="9">
        <f t="shared" si="18"/>
        <v>0</v>
      </c>
      <c r="V18" s="9">
        <f t="shared" si="18"/>
        <v>0</v>
      </c>
      <c r="W18" s="9">
        <f t="shared" si="7"/>
        <v>0</v>
      </c>
      <c r="X18" s="9">
        <f t="shared" si="8"/>
        <v>3</v>
      </c>
      <c r="Y18" s="9">
        <f t="shared" si="9"/>
        <v>3</v>
      </c>
      <c r="Z18" s="160">
        <f t="shared" si="10"/>
        <v>0.0001482359917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1.0</v>
      </c>
      <c r="G19" s="196">
        <v>1.0</v>
      </c>
      <c r="H19" s="160">
        <f t="shared" si="3"/>
        <v>0.00005958410296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0.0</v>
      </c>
      <c r="P19" s="196">
        <f t="shared" si="4"/>
        <v>0</v>
      </c>
      <c r="Q19" s="160">
        <f t="shared" si="5"/>
        <v>0</v>
      </c>
      <c r="R19" s="4"/>
      <c r="S19" s="159">
        <f t="shared" ref="S19:V19" si="19">B19+J19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1</v>
      </c>
      <c r="Y19" s="9">
        <f t="shared" si="9"/>
        <v>1</v>
      </c>
      <c r="Z19" s="160">
        <f t="shared" si="10"/>
        <v>0.00004941199723</v>
      </c>
    </row>
    <row r="20" ht="11.25" customHeight="1">
      <c r="A20" s="195" t="s">
        <v>203</v>
      </c>
      <c r="B20" s="195">
        <v>0.0</v>
      </c>
      <c r="C20" s="199">
        <v>0.0</v>
      </c>
      <c r="D20" s="199">
        <v>0.0</v>
      </c>
      <c r="E20" s="199">
        <v>0.0</v>
      </c>
      <c r="F20" s="199">
        <v>1.0</v>
      </c>
      <c r="G20" s="196">
        <v>1.0</v>
      </c>
      <c r="H20" s="160">
        <f t="shared" si="3"/>
        <v>0.00005958410296</v>
      </c>
      <c r="I20" s="200"/>
      <c r="J20" s="195">
        <v>0.0</v>
      </c>
      <c r="K20" s="199">
        <v>0.0</v>
      </c>
      <c r="L20" s="199">
        <v>0.0</v>
      </c>
      <c r="M20" s="199">
        <v>0.0</v>
      </c>
      <c r="N20" s="199">
        <v>0.0</v>
      </c>
      <c r="O20" s="199">
        <v>0.0</v>
      </c>
      <c r="P20" s="196">
        <f t="shared" si="4"/>
        <v>0</v>
      </c>
      <c r="Q20" s="160">
        <f t="shared" si="5"/>
        <v>0</v>
      </c>
      <c r="R20" s="4"/>
      <c r="S20" s="159">
        <f t="shared" ref="S20:V20" si="20">B20+J20</f>
        <v>0</v>
      </c>
      <c r="T20" s="9">
        <f t="shared" si="20"/>
        <v>0</v>
      </c>
      <c r="U20" s="9">
        <f t="shared" si="20"/>
        <v>0</v>
      </c>
      <c r="V20" s="9">
        <f t="shared" si="20"/>
        <v>0</v>
      </c>
      <c r="W20" s="9">
        <f t="shared" si="7"/>
        <v>0</v>
      </c>
      <c r="X20" s="9">
        <f t="shared" si="8"/>
        <v>1</v>
      </c>
      <c r="Y20" s="9">
        <f t="shared" si="9"/>
        <v>1</v>
      </c>
      <c r="Z20" s="160">
        <f t="shared" si="10"/>
        <v>0.00004941199723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48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5995</v>
      </c>
      <c r="C22" s="27">
        <f t="shared" ref="C22:F22" si="21">SUM(C9:C20)</f>
        <v>2656</v>
      </c>
      <c r="D22" s="27">
        <f t="shared" si="21"/>
        <v>1712</v>
      </c>
      <c r="E22" s="27">
        <f t="shared" si="21"/>
        <v>555</v>
      </c>
      <c r="F22" s="27">
        <f t="shared" si="21"/>
        <v>5865</v>
      </c>
      <c r="G22" s="27">
        <f>sum(G9:G20)</f>
        <v>16783</v>
      </c>
      <c r="H22" s="171">
        <f>G22/G22</f>
        <v>1</v>
      </c>
      <c r="I22" s="161"/>
      <c r="J22" s="172">
        <f t="shared" ref="J22:O22" si="22">SUM(J9:J20)</f>
        <v>358</v>
      </c>
      <c r="K22" s="121">
        <f t="shared" si="22"/>
        <v>230</v>
      </c>
      <c r="L22" s="121">
        <f t="shared" si="22"/>
        <v>30</v>
      </c>
      <c r="M22" s="123">
        <f t="shared" si="22"/>
        <v>175</v>
      </c>
      <c r="N22" s="123">
        <f t="shared" si="22"/>
        <v>75</v>
      </c>
      <c r="O22" s="123">
        <f t="shared" si="22"/>
        <v>2588</v>
      </c>
      <c r="P22" s="123">
        <f>sum(P9:P20)</f>
        <v>3456</v>
      </c>
      <c r="Q22" s="171">
        <f>P22/P22</f>
        <v>1</v>
      </c>
      <c r="R22" s="4"/>
      <c r="S22" s="170">
        <f t="shared" ref="S22:V22" si="23">B22+J22</f>
        <v>6353</v>
      </c>
      <c r="T22" s="27">
        <f t="shared" si="23"/>
        <v>2886</v>
      </c>
      <c r="U22" s="27">
        <f t="shared" si="23"/>
        <v>1742</v>
      </c>
      <c r="V22" s="27">
        <f t="shared" si="23"/>
        <v>730</v>
      </c>
      <c r="W22" s="27">
        <f>N22</f>
        <v>75</v>
      </c>
      <c r="X22" s="27">
        <f>F22+O22</f>
        <v>8453</v>
      </c>
      <c r="Y22" s="27">
        <f>sum(Y9:Y19)</f>
        <v>20238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0.1582553775</v>
      </c>
      <c r="D23" s="117">
        <f>D22/G22</f>
        <v>0.1020079843</v>
      </c>
      <c r="E23" s="117">
        <f>E22/G22</f>
        <v>0.03306917714</v>
      </c>
      <c r="F23" s="117">
        <f>F22/G22</f>
        <v>0.3494607639</v>
      </c>
      <c r="G23" s="117">
        <f>G22/G22</f>
        <v>1</v>
      </c>
      <c r="H23" s="160"/>
      <c r="I23" s="176"/>
      <c r="J23" s="175">
        <f>J22/P22</f>
        <v>0.103587963</v>
      </c>
      <c r="K23" s="117">
        <f>K22/P22</f>
        <v>0.06655092593</v>
      </c>
      <c r="L23" s="117">
        <f>L22/P22</f>
        <v>0.008680555556</v>
      </c>
      <c r="M23" s="117">
        <f>M22/P22</f>
        <v>0.05063657407</v>
      </c>
      <c r="N23" s="117">
        <f>N22/P22</f>
        <v>0.02170138889</v>
      </c>
      <c r="O23" s="117">
        <f>O22/P22</f>
        <v>0.7488425926</v>
      </c>
      <c r="P23" s="117">
        <f>P22/P22</f>
        <v>1</v>
      </c>
      <c r="Q23" s="157"/>
      <c r="R23" s="4"/>
      <c r="S23" s="177">
        <f>S22/Y22</f>
        <v>0.3139144184</v>
      </c>
      <c r="T23" s="28">
        <f>T22/Y22</f>
        <v>0.142603024</v>
      </c>
      <c r="U23" s="28">
        <f>U22/Y22</f>
        <v>0.08607569918</v>
      </c>
      <c r="V23" s="28">
        <f>V22/Y22</f>
        <v>0.03607075798</v>
      </c>
      <c r="W23" s="28">
        <f>W22/Y22</f>
        <v>0.003705899792</v>
      </c>
      <c r="X23" s="28">
        <f>X22/Y22</f>
        <v>0.4176796126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4">SUM(B10:B20)</f>
        <v>0</v>
      </c>
      <c r="C24" s="40">
        <f t="shared" si="24"/>
        <v>2638</v>
      </c>
      <c r="D24" s="40">
        <f t="shared" si="24"/>
        <v>1686</v>
      </c>
      <c r="E24" s="40">
        <f t="shared" si="24"/>
        <v>20</v>
      </c>
      <c r="F24" s="40">
        <f t="shared" si="24"/>
        <v>1842</v>
      </c>
      <c r="G24" s="40">
        <f t="shared" si="24"/>
        <v>6186</v>
      </c>
      <c r="H24" s="154"/>
      <c r="I24" s="176"/>
      <c r="J24" s="174">
        <f t="shared" ref="J24:P24" si="25">SUM(J10:J20)</f>
        <v>0</v>
      </c>
      <c r="K24" s="40">
        <f t="shared" si="25"/>
        <v>217</v>
      </c>
      <c r="L24" s="40">
        <f t="shared" si="25"/>
        <v>14</v>
      </c>
      <c r="M24" s="40">
        <f t="shared" si="25"/>
        <v>3</v>
      </c>
      <c r="N24" s="40">
        <f t="shared" si="25"/>
        <v>0</v>
      </c>
      <c r="O24" s="40">
        <f t="shared" si="25"/>
        <v>393</v>
      </c>
      <c r="P24" s="40">
        <f t="shared" si="25"/>
        <v>627</v>
      </c>
      <c r="Q24" s="157"/>
      <c r="R24" s="4"/>
      <c r="S24" s="159">
        <f t="shared" ref="S24:Y24" si="26">SUM(S10:S20)</f>
        <v>0</v>
      </c>
      <c r="T24" s="9">
        <f t="shared" si="26"/>
        <v>2855</v>
      </c>
      <c r="U24" s="9">
        <f t="shared" si="26"/>
        <v>1700</v>
      </c>
      <c r="V24" s="9">
        <f t="shared" si="26"/>
        <v>23</v>
      </c>
      <c r="W24" s="9">
        <f t="shared" si="26"/>
        <v>0</v>
      </c>
      <c r="X24" s="9">
        <f t="shared" si="26"/>
        <v>2235</v>
      </c>
      <c r="Y24" s="9">
        <f t="shared" si="26"/>
        <v>6813</v>
      </c>
      <c r="Z24" s="168"/>
    </row>
    <row r="25" ht="11.25" customHeight="1">
      <c r="A25" s="174" t="s">
        <v>22</v>
      </c>
      <c r="B25" s="156"/>
      <c r="C25" s="117">
        <f t="shared" ref="C25:G25" si="27">C24/C22</f>
        <v>0.9932228916</v>
      </c>
      <c r="D25" s="117">
        <f t="shared" si="27"/>
        <v>0.9848130841</v>
      </c>
      <c r="E25" s="117">
        <f t="shared" si="27"/>
        <v>0.03603603604</v>
      </c>
      <c r="F25" s="117">
        <f t="shared" si="27"/>
        <v>0.3140664962</v>
      </c>
      <c r="G25" s="117">
        <f t="shared" si="27"/>
        <v>0.3685872609</v>
      </c>
      <c r="H25" s="160"/>
      <c r="I25" s="176"/>
      <c r="J25" s="175">
        <f t="shared" ref="J25:N25" si="28">B24/B22</f>
        <v>0</v>
      </c>
      <c r="K25" s="117">
        <f t="shared" si="28"/>
        <v>0.9932228916</v>
      </c>
      <c r="L25" s="117">
        <f t="shared" si="28"/>
        <v>0.9848130841</v>
      </c>
      <c r="M25" s="117">
        <f t="shared" si="28"/>
        <v>0.03603603604</v>
      </c>
      <c r="N25" s="117">
        <f t="shared" si="28"/>
        <v>0.3140664962</v>
      </c>
      <c r="O25" s="117">
        <f t="shared" ref="O25:P25" si="29">O24/O22</f>
        <v>0.1518547141</v>
      </c>
      <c r="P25" s="117">
        <f t="shared" si="29"/>
        <v>0.1814236111</v>
      </c>
      <c r="Q25" s="157"/>
      <c r="R25" s="4"/>
      <c r="S25" s="178">
        <f t="shared" ref="S25:Y25" si="30">S24/S22</f>
        <v>0</v>
      </c>
      <c r="T25" s="22">
        <f t="shared" si="30"/>
        <v>0.9892584893</v>
      </c>
      <c r="U25" s="22">
        <f t="shared" si="30"/>
        <v>0.9758897819</v>
      </c>
      <c r="V25" s="22">
        <f t="shared" si="30"/>
        <v>0.03150684932</v>
      </c>
      <c r="W25" s="22">
        <f t="shared" si="30"/>
        <v>0</v>
      </c>
      <c r="X25" s="22">
        <f t="shared" si="30"/>
        <v>0.2644031705</v>
      </c>
      <c r="Y25" s="22">
        <f t="shared" si="30"/>
        <v>0.3366439371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0.4264468154</v>
      </c>
      <c r="D26" s="126">
        <f>D24/G24</f>
        <v>0.2725509214</v>
      </c>
      <c r="E26" s="126">
        <f>E24/G24</f>
        <v>0.003233107016</v>
      </c>
      <c r="F26" s="126">
        <f>F24/G24</f>
        <v>0.2977691562</v>
      </c>
      <c r="G26" s="126">
        <f>G24/G24</f>
        <v>1</v>
      </c>
      <c r="H26" s="182"/>
      <c r="I26" s="183"/>
      <c r="J26" s="181">
        <f t="shared" ref="J26:K26" si="31">J24/O24</f>
        <v>0</v>
      </c>
      <c r="K26" s="126">
        <f t="shared" si="31"/>
        <v>0.346092504</v>
      </c>
      <c r="L26" s="126">
        <f>L24/P24</f>
        <v>0.02232854864</v>
      </c>
      <c r="M26" s="126">
        <f>M24/P24</f>
        <v>0.004784688995</v>
      </c>
      <c r="N26" s="126">
        <f>N24/P24</f>
        <v>0</v>
      </c>
      <c r="O26" s="126">
        <f>O24/P24</f>
        <v>0.6267942584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0.4190518127</v>
      </c>
      <c r="U26" s="32">
        <f>U24/Y24</f>
        <v>0.2495229708</v>
      </c>
      <c r="V26" s="32">
        <f>V24/Y24</f>
        <v>0.003375899017</v>
      </c>
      <c r="W26" s="32">
        <f>W24/Y24</f>
        <v>0</v>
      </c>
      <c r="X26" s="32">
        <f>X24/Y24</f>
        <v>0.3280493175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43831.0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1874013.0</v>
      </c>
      <c r="C37" s="196">
        <v>3656.0</v>
      </c>
      <c r="D37" s="196">
        <v>5857.0</v>
      </c>
      <c r="E37" s="196">
        <v>166856.0</v>
      </c>
      <c r="F37" s="196">
        <v>1326174.0</v>
      </c>
      <c r="G37" s="196">
        <f t="shared" ref="G37:G48" si="33">sum(B37:F37)</f>
        <v>3376556</v>
      </c>
      <c r="H37" s="160">
        <f t="shared" ref="H37:H48" si="34">G37/G$50</f>
        <v>0.7161911016</v>
      </c>
      <c r="I37" s="4"/>
      <c r="J37" s="195">
        <v>360589.0</v>
      </c>
      <c r="K37" s="196">
        <v>14838.0</v>
      </c>
      <c r="L37" s="196">
        <v>19102.0</v>
      </c>
      <c r="M37" s="196">
        <v>169497.0</v>
      </c>
      <c r="N37" s="196">
        <v>23285.0</v>
      </c>
      <c r="O37" s="196">
        <v>2207212.0</v>
      </c>
      <c r="P37" s="9">
        <f t="shared" ref="P37:P48" si="35">sum(J37:O37)</f>
        <v>2794523</v>
      </c>
      <c r="Q37" s="160">
        <f t="shared" ref="Q37:Q48" si="36">P37/P$50</f>
        <v>0.819682003</v>
      </c>
      <c r="R37" s="206"/>
      <c r="S37" s="9">
        <f t="shared" ref="S37:V37" si="32">B37+J37</f>
        <v>2234602</v>
      </c>
      <c r="T37" s="9">
        <f t="shared" si="32"/>
        <v>18494</v>
      </c>
      <c r="U37" s="9">
        <f t="shared" si="32"/>
        <v>24959</v>
      </c>
      <c r="V37" s="9">
        <f t="shared" si="32"/>
        <v>336353</v>
      </c>
      <c r="W37" s="9">
        <f t="shared" ref="W37:W48" si="38">N37</f>
        <v>23285</v>
      </c>
      <c r="X37" s="9">
        <f t="shared" ref="X37:X48" si="39">F37+O37</f>
        <v>3533386</v>
      </c>
      <c r="Y37" s="9">
        <f t="shared" ref="Y37:Y48" si="40">SUM(S37:X37)</f>
        <v>6171079</v>
      </c>
      <c r="Z37" s="160">
        <f t="shared" ref="Z37:Z48" si="41">Y37/Y$50</f>
        <v>0.7596222199</v>
      </c>
    </row>
    <row r="38" ht="11.25" customHeight="1">
      <c r="A38" s="116" t="s">
        <v>16</v>
      </c>
      <c r="B38" s="196">
        <v>0.0</v>
      </c>
      <c r="C38" s="196">
        <v>288748.0</v>
      </c>
      <c r="D38" s="196">
        <v>295388.0</v>
      </c>
      <c r="E38" s="196">
        <v>4379.0</v>
      </c>
      <c r="F38" s="196">
        <v>280020.0</v>
      </c>
      <c r="G38" s="196">
        <f t="shared" si="33"/>
        <v>868535</v>
      </c>
      <c r="H38" s="160">
        <f t="shared" si="34"/>
        <v>0.1842223373</v>
      </c>
      <c r="I38" s="4"/>
      <c r="J38" s="195">
        <v>0.0</v>
      </c>
      <c r="K38" s="196">
        <v>31662.0</v>
      </c>
      <c r="L38" s="196">
        <v>12125.0</v>
      </c>
      <c r="M38" s="196">
        <v>2907.0</v>
      </c>
      <c r="N38" s="196">
        <v>0.0</v>
      </c>
      <c r="O38" s="196">
        <v>158548.0</v>
      </c>
      <c r="P38" s="9">
        <f t="shared" si="35"/>
        <v>205242</v>
      </c>
      <c r="Q38" s="160">
        <f t="shared" si="36"/>
        <v>0.06020103383</v>
      </c>
      <c r="R38" s="206"/>
      <c r="S38" s="9">
        <f t="shared" ref="S38:V38" si="37">B38+J38</f>
        <v>0</v>
      </c>
      <c r="T38" s="9">
        <f t="shared" si="37"/>
        <v>320410</v>
      </c>
      <c r="U38" s="9">
        <f t="shared" si="37"/>
        <v>307513</v>
      </c>
      <c r="V38" s="9">
        <f t="shared" si="37"/>
        <v>7286</v>
      </c>
      <c r="W38" s="9">
        <f t="shared" si="38"/>
        <v>0</v>
      </c>
      <c r="X38" s="9">
        <f t="shared" si="39"/>
        <v>438568</v>
      </c>
      <c r="Y38" s="9">
        <f t="shared" si="40"/>
        <v>1073777</v>
      </c>
      <c r="Z38" s="160">
        <f t="shared" si="41"/>
        <v>0.1321754054</v>
      </c>
    </row>
    <row r="39" ht="11.25" customHeight="1">
      <c r="A39" s="116" t="s">
        <v>17</v>
      </c>
      <c r="B39" s="196">
        <v>0.0</v>
      </c>
      <c r="C39" s="196">
        <v>303468.0</v>
      </c>
      <c r="D39" s="196">
        <v>0.0</v>
      </c>
      <c r="E39" s="196">
        <v>0.0</v>
      </c>
      <c r="F39" s="196">
        <v>121615.0</v>
      </c>
      <c r="G39" s="196">
        <f t="shared" si="33"/>
        <v>425083</v>
      </c>
      <c r="H39" s="160">
        <f t="shared" si="34"/>
        <v>0.09016307209</v>
      </c>
      <c r="I39" s="4"/>
      <c r="J39" s="195">
        <v>0.0</v>
      </c>
      <c r="K39" s="196">
        <v>161022.0</v>
      </c>
      <c r="L39" s="196">
        <v>0.0</v>
      </c>
      <c r="M39" s="196">
        <v>0.0</v>
      </c>
      <c r="N39" s="196">
        <v>0.0</v>
      </c>
      <c r="O39" s="196">
        <v>159948.0</v>
      </c>
      <c r="P39" s="9">
        <f t="shared" si="35"/>
        <v>320970</v>
      </c>
      <c r="Q39" s="160">
        <f t="shared" si="36"/>
        <v>0.09414606088</v>
      </c>
      <c r="R39" s="206"/>
      <c r="S39" s="9">
        <f t="shared" ref="S39:V39" si="42">B39+J39</f>
        <v>0</v>
      </c>
      <c r="T39" s="9">
        <f t="shared" si="42"/>
        <v>464490</v>
      </c>
      <c r="U39" s="9">
        <f t="shared" si="42"/>
        <v>0</v>
      </c>
      <c r="V39" s="9">
        <f t="shared" si="42"/>
        <v>0</v>
      </c>
      <c r="W39" s="9">
        <f t="shared" si="38"/>
        <v>0</v>
      </c>
      <c r="X39" s="9">
        <f t="shared" si="39"/>
        <v>281563</v>
      </c>
      <c r="Y39" s="9">
        <f t="shared" si="40"/>
        <v>746053</v>
      </c>
      <c r="Z39" s="160">
        <f t="shared" si="41"/>
        <v>0.09183457804</v>
      </c>
    </row>
    <row r="40" ht="11.25" customHeight="1">
      <c r="A40" s="116" t="s">
        <v>18</v>
      </c>
      <c r="B40" s="196">
        <v>0.0</v>
      </c>
      <c r="C40" s="196">
        <v>209.0</v>
      </c>
      <c r="D40" s="196">
        <v>3142.0</v>
      </c>
      <c r="E40" s="196">
        <v>0.0</v>
      </c>
      <c r="F40" s="196">
        <v>1002.0</v>
      </c>
      <c r="G40" s="196">
        <f t="shared" si="33"/>
        <v>4353</v>
      </c>
      <c r="H40" s="160">
        <f t="shared" si="34"/>
        <v>0.0009233016912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9">
        <f t="shared" si="35"/>
        <v>0</v>
      </c>
      <c r="Q40" s="160">
        <f t="shared" si="36"/>
        <v>0</v>
      </c>
      <c r="R40" s="206"/>
      <c r="S40" s="9">
        <f t="shared" ref="S40:V40" si="43">B40+J40</f>
        <v>0</v>
      </c>
      <c r="T40" s="9">
        <f t="shared" si="43"/>
        <v>209</v>
      </c>
      <c r="U40" s="9">
        <f t="shared" si="43"/>
        <v>3142</v>
      </c>
      <c r="V40" s="9">
        <f t="shared" si="43"/>
        <v>0</v>
      </c>
      <c r="W40" s="9">
        <f t="shared" si="38"/>
        <v>0</v>
      </c>
      <c r="X40" s="9">
        <f t="shared" si="39"/>
        <v>1002</v>
      </c>
      <c r="Y40" s="9">
        <f t="shared" si="40"/>
        <v>4353</v>
      </c>
      <c r="Z40" s="160">
        <f t="shared" si="41"/>
        <v>0.0005358277739</v>
      </c>
    </row>
    <row r="41" ht="11.25" customHeight="1">
      <c r="A41" s="116" t="s">
        <v>155</v>
      </c>
      <c r="B41" s="196">
        <v>0.0</v>
      </c>
      <c r="C41" s="196">
        <v>5729.0</v>
      </c>
      <c r="D41" s="196">
        <v>4905.0</v>
      </c>
      <c r="E41" s="196">
        <v>0.0</v>
      </c>
      <c r="F41" s="196">
        <v>6487.0</v>
      </c>
      <c r="G41" s="196">
        <f t="shared" si="33"/>
        <v>17121</v>
      </c>
      <c r="H41" s="160">
        <f t="shared" si="34"/>
        <v>0.003631483633</v>
      </c>
      <c r="I41" s="4"/>
      <c r="J41" s="195">
        <v>0.0</v>
      </c>
      <c r="K41" s="196">
        <v>5312.0</v>
      </c>
      <c r="L41" s="196">
        <v>679.0</v>
      </c>
      <c r="M41" s="196">
        <v>0.0</v>
      </c>
      <c r="N41" s="196">
        <v>0.0</v>
      </c>
      <c r="O41" s="196">
        <v>57561.0</v>
      </c>
      <c r="P41" s="9">
        <f t="shared" si="35"/>
        <v>63552</v>
      </c>
      <c r="Q41" s="160">
        <f t="shared" si="36"/>
        <v>0.01864090246</v>
      </c>
      <c r="R41" s="206"/>
      <c r="S41" s="9">
        <f t="shared" ref="S41:V41" si="44">B41+J41</f>
        <v>0</v>
      </c>
      <c r="T41" s="9">
        <f t="shared" si="44"/>
        <v>11041</v>
      </c>
      <c r="U41" s="9">
        <f t="shared" si="44"/>
        <v>5584</v>
      </c>
      <c r="V41" s="9">
        <f t="shared" si="44"/>
        <v>0</v>
      </c>
      <c r="W41" s="9">
        <f t="shared" si="38"/>
        <v>0</v>
      </c>
      <c r="X41" s="9">
        <f t="shared" si="39"/>
        <v>64048</v>
      </c>
      <c r="Y41" s="9">
        <f t="shared" si="40"/>
        <v>80673</v>
      </c>
      <c r="Z41" s="160">
        <f t="shared" si="41"/>
        <v>0.009930354699</v>
      </c>
    </row>
    <row r="42" ht="11.25" customHeight="1">
      <c r="A42" s="116" t="s">
        <v>19</v>
      </c>
      <c r="B42" s="196">
        <v>0.0</v>
      </c>
      <c r="C42" s="196">
        <v>6590.0</v>
      </c>
      <c r="D42" s="196">
        <v>0.0</v>
      </c>
      <c r="E42" s="196">
        <v>0.0</v>
      </c>
      <c r="F42" s="196">
        <v>4727.0</v>
      </c>
      <c r="G42" s="196">
        <f t="shared" si="33"/>
        <v>11317</v>
      </c>
      <c r="H42" s="160">
        <f t="shared" si="34"/>
        <v>0.002400414712</v>
      </c>
      <c r="I42" s="4"/>
      <c r="J42" s="195">
        <v>0.0</v>
      </c>
      <c r="K42" s="196">
        <v>5929.0</v>
      </c>
      <c r="L42" s="196">
        <v>0.0</v>
      </c>
      <c r="M42" s="196">
        <v>0.0</v>
      </c>
      <c r="N42" s="196">
        <v>0.0</v>
      </c>
      <c r="O42" s="196">
        <v>3583.0</v>
      </c>
      <c r="P42" s="9">
        <f t="shared" si="35"/>
        <v>9512</v>
      </c>
      <c r="Q42" s="160">
        <f t="shared" si="36"/>
        <v>0.002790034368</v>
      </c>
      <c r="R42" s="206"/>
      <c r="S42" s="9">
        <f t="shared" ref="S42:V42" si="45">B42+J42</f>
        <v>0</v>
      </c>
      <c r="T42" s="9">
        <f t="shared" si="45"/>
        <v>12519</v>
      </c>
      <c r="U42" s="9">
        <f t="shared" si="45"/>
        <v>0</v>
      </c>
      <c r="V42" s="9">
        <f t="shared" si="45"/>
        <v>0</v>
      </c>
      <c r="W42" s="9">
        <f t="shared" si="38"/>
        <v>0</v>
      </c>
      <c r="X42" s="9">
        <f t="shared" si="39"/>
        <v>8310</v>
      </c>
      <c r="Y42" s="9">
        <f t="shared" si="40"/>
        <v>20829</v>
      </c>
      <c r="Z42" s="160">
        <f t="shared" si="41"/>
        <v>0.002563922973</v>
      </c>
    </row>
    <row r="43" ht="11.25" customHeight="1">
      <c r="A43" s="116" t="s">
        <v>64</v>
      </c>
      <c r="B43" s="196">
        <v>0.0</v>
      </c>
      <c r="C43" s="196">
        <v>2863.0</v>
      </c>
      <c r="D43" s="196">
        <v>0.0</v>
      </c>
      <c r="E43" s="196">
        <v>0.0</v>
      </c>
      <c r="F43" s="196">
        <v>3457.0</v>
      </c>
      <c r="G43" s="196">
        <f t="shared" si="33"/>
        <v>6320</v>
      </c>
      <c r="H43" s="160">
        <f t="shared" si="34"/>
        <v>0.001340516124</v>
      </c>
      <c r="I43" s="4"/>
      <c r="J43" s="195">
        <v>0.0</v>
      </c>
      <c r="K43" s="196">
        <v>1130.0</v>
      </c>
      <c r="L43" s="196">
        <v>0.0</v>
      </c>
      <c r="M43" s="196">
        <v>0.0</v>
      </c>
      <c r="N43" s="196">
        <v>0.0</v>
      </c>
      <c r="O43" s="196">
        <v>7809.0</v>
      </c>
      <c r="P43" s="9">
        <f t="shared" si="35"/>
        <v>8939</v>
      </c>
      <c r="Q43" s="160">
        <f t="shared" si="36"/>
        <v>0.002621963542</v>
      </c>
      <c r="R43" s="206"/>
      <c r="S43" s="9">
        <f t="shared" ref="S43:V43" si="46">B43+J43</f>
        <v>0</v>
      </c>
      <c r="T43" s="9">
        <f t="shared" si="46"/>
        <v>3993</v>
      </c>
      <c r="U43" s="9">
        <f t="shared" si="46"/>
        <v>0</v>
      </c>
      <c r="V43" s="9">
        <f t="shared" si="46"/>
        <v>0</v>
      </c>
      <c r="W43" s="9">
        <f t="shared" si="38"/>
        <v>0</v>
      </c>
      <c r="X43" s="9">
        <f t="shared" si="39"/>
        <v>11266</v>
      </c>
      <c r="Y43" s="9">
        <f t="shared" si="40"/>
        <v>15259</v>
      </c>
      <c r="Z43" s="160">
        <f t="shared" si="41"/>
        <v>0.001878289915</v>
      </c>
    </row>
    <row r="44" ht="11.25" customHeight="1">
      <c r="A44" s="116" t="s">
        <v>65</v>
      </c>
      <c r="B44" s="196">
        <v>0.0</v>
      </c>
      <c r="C44" s="196">
        <v>930.0</v>
      </c>
      <c r="D44" s="196">
        <v>0.0</v>
      </c>
      <c r="E44" s="196">
        <v>0.0</v>
      </c>
      <c r="F44" s="196">
        <v>1131.0</v>
      </c>
      <c r="G44" s="196">
        <f t="shared" si="33"/>
        <v>2061</v>
      </c>
      <c r="H44" s="160">
        <f t="shared" si="34"/>
        <v>0.0004371524892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4442.0</v>
      </c>
      <c r="P44" s="9">
        <f t="shared" si="35"/>
        <v>4442</v>
      </c>
      <c r="Q44" s="160">
        <f t="shared" si="36"/>
        <v>0.001302915545</v>
      </c>
      <c r="R44" s="206"/>
      <c r="S44" s="9">
        <f t="shared" ref="S44:V44" si="47">B44+J44</f>
        <v>0</v>
      </c>
      <c r="T44" s="9">
        <f t="shared" si="47"/>
        <v>930</v>
      </c>
      <c r="U44" s="9">
        <f t="shared" si="47"/>
        <v>0</v>
      </c>
      <c r="V44" s="9">
        <f t="shared" si="47"/>
        <v>0</v>
      </c>
      <c r="W44" s="9">
        <f t="shared" si="38"/>
        <v>0</v>
      </c>
      <c r="X44" s="9">
        <f t="shared" si="39"/>
        <v>5573</v>
      </c>
      <c r="Y44" s="9">
        <f t="shared" si="40"/>
        <v>6503</v>
      </c>
      <c r="Z44" s="160">
        <f t="shared" si="41"/>
        <v>0.0008004796723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2166.0</v>
      </c>
      <c r="G45" s="196">
        <f t="shared" si="33"/>
        <v>2166</v>
      </c>
      <c r="H45" s="160">
        <f t="shared" si="34"/>
        <v>0.0004594237223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1258.0</v>
      </c>
      <c r="P45" s="9">
        <f t="shared" si="35"/>
        <v>1258</v>
      </c>
      <c r="Q45" s="160">
        <f t="shared" si="36"/>
        <v>0.0003689931912</v>
      </c>
      <c r="R45" s="206"/>
      <c r="S45" s="9">
        <f t="shared" ref="S45:V45" si="48">B45+J45</f>
        <v>0</v>
      </c>
      <c r="T45" s="9">
        <f t="shared" si="48"/>
        <v>0</v>
      </c>
      <c r="U45" s="9">
        <f t="shared" si="48"/>
        <v>0</v>
      </c>
      <c r="V45" s="9">
        <f t="shared" si="48"/>
        <v>0</v>
      </c>
      <c r="W45" s="9">
        <f t="shared" si="38"/>
        <v>0</v>
      </c>
      <c r="X45" s="9">
        <f t="shared" si="39"/>
        <v>3424</v>
      </c>
      <c r="Y45" s="9">
        <f t="shared" si="40"/>
        <v>3424</v>
      </c>
      <c r="Z45" s="160">
        <f t="shared" si="41"/>
        <v>0.000421473535</v>
      </c>
    </row>
    <row r="46" ht="11.25" customHeight="1">
      <c r="A46" s="208" t="s">
        <v>201</v>
      </c>
      <c r="B46" s="196">
        <v>0.0</v>
      </c>
      <c r="C46" s="209">
        <v>0.0</v>
      </c>
      <c r="D46" s="209">
        <v>0.0</v>
      </c>
      <c r="E46" s="209">
        <v>0.0</v>
      </c>
      <c r="F46" s="209">
        <v>440.0</v>
      </c>
      <c r="G46" s="196">
        <f t="shared" si="33"/>
        <v>440</v>
      </c>
      <c r="H46" s="160">
        <f t="shared" si="34"/>
        <v>0.00009332707194</v>
      </c>
      <c r="I46" s="4"/>
      <c r="J46" s="195">
        <v>0.0</v>
      </c>
      <c r="K46" s="209">
        <v>0.0</v>
      </c>
      <c r="L46" s="209">
        <v>0.0</v>
      </c>
      <c r="M46" s="209">
        <v>0.0</v>
      </c>
      <c r="N46" s="209">
        <v>0.0</v>
      </c>
      <c r="O46" s="209">
        <v>839.0</v>
      </c>
      <c r="P46" s="9">
        <f t="shared" si="35"/>
        <v>839</v>
      </c>
      <c r="Q46" s="160">
        <f t="shared" si="36"/>
        <v>0.0002460932333</v>
      </c>
      <c r="R46" s="206"/>
      <c r="S46" s="9">
        <f t="shared" ref="S46:V46" si="49">B46+J46</f>
        <v>0</v>
      </c>
      <c r="T46" s="9">
        <f t="shared" si="49"/>
        <v>0</v>
      </c>
      <c r="U46" s="9">
        <f t="shared" si="49"/>
        <v>0</v>
      </c>
      <c r="V46" s="9">
        <f t="shared" si="49"/>
        <v>0</v>
      </c>
      <c r="W46" s="9">
        <f t="shared" si="38"/>
        <v>0</v>
      </c>
      <c r="X46" s="9">
        <f t="shared" si="39"/>
        <v>1279</v>
      </c>
      <c r="Y46" s="9">
        <f t="shared" si="40"/>
        <v>1279</v>
      </c>
      <c r="Z46" s="160">
        <f t="shared" si="41"/>
        <v>0.0001574371061</v>
      </c>
    </row>
    <row r="47" ht="11.25" customHeight="1">
      <c r="A47" s="208" t="s">
        <v>202</v>
      </c>
      <c r="B47" s="196">
        <v>0.0</v>
      </c>
      <c r="C47" s="209">
        <v>0.0</v>
      </c>
      <c r="D47" s="209">
        <v>0.0</v>
      </c>
      <c r="E47" s="209">
        <v>0.0</v>
      </c>
      <c r="F47" s="209">
        <v>409.0</v>
      </c>
      <c r="G47" s="196">
        <f t="shared" si="33"/>
        <v>409</v>
      </c>
      <c r="H47" s="160">
        <f t="shared" si="34"/>
        <v>0.0000867517555</v>
      </c>
      <c r="I47" s="4"/>
      <c r="J47" s="195">
        <v>0.0</v>
      </c>
      <c r="K47" s="209">
        <v>0.0</v>
      </c>
      <c r="L47" s="209">
        <v>0.0</v>
      </c>
      <c r="M47" s="209">
        <v>0.0</v>
      </c>
      <c r="N47" s="209">
        <v>0.0</v>
      </c>
      <c r="O47" s="209">
        <v>0.0</v>
      </c>
      <c r="P47" s="9">
        <f t="shared" si="35"/>
        <v>0</v>
      </c>
      <c r="Q47" s="160">
        <f t="shared" si="36"/>
        <v>0</v>
      </c>
      <c r="R47" s="206"/>
      <c r="S47" s="9">
        <f t="shared" ref="S47:V47" si="50">B47+J47</f>
        <v>0</v>
      </c>
      <c r="T47" s="9">
        <f t="shared" si="50"/>
        <v>0</v>
      </c>
      <c r="U47" s="9">
        <f t="shared" si="50"/>
        <v>0</v>
      </c>
      <c r="V47" s="9">
        <f t="shared" si="50"/>
        <v>0</v>
      </c>
      <c r="W47" s="9">
        <f t="shared" si="38"/>
        <v>0</v>
      </c>
      <c r="X47" s="9">
        <f t="shared" si="39"/>
        <v>409</v>
      </c>
      <c r="Y47" s="9">
        <f t="shared" si="40"/>
        <v>409</v>
      </c>
      <c r="Z47" s="160">
        <f t="shared" si="41"/>
        <v>0.00005034540766</v>
      </c>
    </row>
    <row r="48" ht="11.25" customHeight="1">
      <c r="A48" s="208" t="s">
        <v>203</v>
      </c>
      <c r="B48" s="196">
        <v>0.0</v>
      </c>
      <c r="C48" s="209">
        <v>0.0</v>
      </c>
      <c r="D48" s="209">
        <v>0.0</v>
      </c>
      <c r="E48" s="209">
        <v>0.0</v>
      </c>
      <c r="F48" s="209">
        <v>241.0</v>
      </c>
      <c r="G48" s="196">
        <f t="shared" si="33"/>
        <v>241</v>
      </c>
      <c r="H48" s="160">
        <f t="shared" si="34"/>
        <v>0.00005111778258</v>
      </c>
      <c r="I48" s="4"/>
      <c r="J48" s="195">
        <v>0.0</v>
      </c>
      <c r="K48" s="209">
        <v>0.0</v>
      </c>
      <c r="L48" s="209">
        <v>0.0</v>
      </c>
      <c r="M48" s="209">
        <v>0.0</v>
      </c>
      <c r="N48" s="209">
        <v>0.0</v>
      </c>
      <c r="O48" s="209">
        <v>0.0</v>
      </c>
      <c r="P48" s="9">
        <f t="shared" si="35"/>
        <v>0</v>
      </c>
      <c r="Q48" s="160">
        <f t="shared" si="36"/>
        <v>0</v>
      </c>
      <c r="R48" s="206"/>
      <c r="S48" s="9">
        <f t="shared" ref="S48:V48" si="51">B48+J48</f>
        <v>0</v>
      </c>
      <c r="T48" s="9">
        <f t="shared" si="51"/>
        <v>0</v>
      </c>
      <c r="U48" s="9">
        <f t="shared" si="51"/>
        <v>0</v>
      </c>
      <c r="V48" s="9">
        <f t="shared" si="51"/>
        <v>0</v>
      </c>
      <c r="W48" s="9">
        <f t="shared" si="38"/>
        <v>0</v>
      </c>
      <c r="X48" s="9">
        <f t="shared" si="39"/>
        <v>241</v>
      </c>
      <c r="Y48" s="9">
        <f t="shared" si="40"/>
        <v>241</v>
      </c>
      <c r="Z48" s="160">
        <f t="shared" si="41"/>
        <v>0.00002966563141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2">SUM(B37:B49)</f>
        <v>1874013</v>
      </c>
      <c r="C50" s="121">
        <f t="shared" si="52"/>
        <v>612193</v>
      </c>
      <c r="D50" s="121">
        <f t="shared" si="52"/>
        <v>309292</v>
      </c>
      <c r="E50" s="121">
        <f t="shared" si="52"/>
        <v>171235</v>
      </c>
      <c r="F50" s="121">
        <f t="shared" si="52"/>
        <v>1747869</v>
      </c>
      <c r="G50" s="121">
        <f t="shared" si="52"/>
        <v>4714602</v>
      </c>
      <c r="H50" s="210">
        <v>1.0</v>
      </c>
      <c r="I50" s="191"/>
      <c r="J50" s="170">
        <f t="shared" ref="J50:P50" si="53">sum(J37:J48)</f>
        <v>360589</v>
      </c>
      <c r="K50" s="27">
        <f t="shared" si="53"/>
        <v>219893</v>
      </c>
      <c r="L50" s="27">
        <f t="shared" si="53"/>
        <v>31906</v>
      </c>
      <c r="M50" s="27">
        <f t="shared" si="53"/>
        <v>172404</v>
      </c>
      <c r="N50" s="27">
        <f t="shared" si="53"/>
        <v>23285</v>
      </c>
      <c r="O50" s="27">
        <f t="shared" si="53"/>
        <v>2601200</v>
      </c>
      <c r="P50" s="27">
        <f t="shared" si="53"/>
        <v>3409277</v>
      </c>
      <c r="Q50" s="210">
        <v>1.0</v>
      </c>
      <c r="R50" s="206"/>
      <c r="S50" s="27">
        <f t="shared" ref="S50:V50" si="54">B50+J50</f>
        <v>2234602</v>
      </c>
      <c r="T50" s="27">
        <f t="shared" si="54"/>
        <v>832086</v>
      </c>
      <c r="U50" s="27">
        <f t="shared" si="54"/>
        <v>341198</v>
      </c>
      <c r="V50" s="27">
        <f t="shared" si="54"/>
        <v>343639</v>
      </c>
      <c r="W50" s="27">
        <f>N50</f>
        <v>23285</v>
      </c>
      <c r="X50" s="27">
        <f>F50+O50</f>
        <v>4349069</v>
      </c>
      <c r="Y50" s="27">
        <f>SUM(S50:X50)</f>
        <v>8123879</v>
      </c>
      <c r="Z50" s="173">
        <f>Y50/Y50</f>
        <v>1</v>
      </c>
    </row>
    <row r="51" ht="11.25" customHeight="1">
      <c r="A51" s="40" t="s">
        <v>12</v>
      </c>
      <c r="B51" s="117">
        <f>B50/G50</f>
        <v>0.397491241</v>
      </c>
      <c r="C51" s="117">
        <f>C50/G50</f>
        <v>0.1298504094</v>
      </c>
      <c r="D51" s="117">
        <f>D50/G50</f>
        <v>0.06560299257</v>
      </c>
      <c r="E51" s="117">
        <f>E50/G50</f>
        <v>0.03632013901</v>
      </c>
      <c r="F51" s="117">
        <f>F50/G50</f>
        <v>0.3707352179</v>
      </c>
      <c r="G51" s="117">
        <f>G50/G50</f>
        <v>1</v>
      </c>
      <c r="H51" s="157"/>
      <c r="I51" s="4"/>
      <c r="J51" s="175">
        <f>J50/P50</f>
        <v>0.1057669999</v>
      </c>
      <c r="K51" s="117">
        <f>K50/P50</f>
        <v>0.06449842591</v>
      </c>
      <c r="L51" s="117">
        <f>L50/P50</f>
        <v>0.00935858248</v>
      </c>
      <c r="M51" s="117">
        <f>M50/P50</f>
        <v>0.0505690796</v>
      </c>
      <c r="N51" s="117">
        <f>N50/P50</f>
        <v>0.006829893846</v>
      </c>
      <c r="O51" s="117">
        <f>O50/P50</f>
        <v>0.7629770183</v>
      </c>
      <c r="P51" s="117">
        <f>P50/P50</f>
        <v>1</v>
      </c>
      <c r="Q51" s="157"/>
      <c r="R51" s="206"/>
      <c r="S51" s="28">
        <f>S50/Y50</f>
        <v>0.2750658891</v>
      </c>
      <c r="T51" s="28">
        <f>T50/Y50</f>
        <v>0.1024247161</v>
      </c>
      <c r="U51" s="28">
        <f>U50/Y50</f>
        <v>0.04199939462</v>
      </c>
      <c r="V51" s="28">
        <f>V50/Y50</f>
        <v>0.04229986685</v>
      </c>
      <c r="W51" s="28">
        <f>W50/Y50</f>
        <v>0.002866241607</v>
      </c>
      <c r="X51" s="28">
        <f>X50/Y50</f>
        <v>0.5353438918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5">SUM(B38:B48)</f>
        <v>0</v>
      </c>
      <c r="C52" s="40">
        <f t="shared" si="55"/>
        <v>608537</v>
      </c>
      <c r="D52" s="40">
        <f t="shared" si="55"/>
        <v>303435</v>
      </c>
      <c r="E52" s="40">
        <f t="shared" si="55"/>
        <v>4379</v>
      </c>
      <c r="F52" s="40">
        <f t="shared" si="55"/>
        <v>421695</v>
      </c>
      <c r="G52" s="40">
        <f t="shared" si="55"/>
        <v>1338046</v>
      </c>
      <c r="H52" s="157"/>
      <c r="I52" s="4"/>
      <c r="J52" s="174">
        <f t="shared" ref="J52:P52" si="56">SUM(J38:J48)</f>
        <v>0</v>
      </c>
      <c r="K52" s="40">
        <f t="shared" si="56"/>
        <v>205055</v>
      </c>
      <c r="L52" s="40">
        <f t="shared" si="56"/>
        <v>12804</v>
      </c>
      <c r="M52" s="40">
        <f t="shared" si="56"/>
        <v>2907</v>
      </c>
      <c r="N52" s="40">
        <f t="shared" si="56"/>
        <v>0</v>
      </c>
      <c r="O52" s="40">
        <f t="shared" si="56"/>
        <v>393988</v>
      </c>
      <c r="P52" s="40">
        <f t="shared" si="56"/>
        <v>614754</v>
      </c>
      <c r="Q52" s="157"/>
      <c r="R52" s="206"/>
      <c r="S52" s="9">
        <f t="shared" ref="S52:Y52" si="57">SUM(S38:S48)</f>
        <v>0</v>
      </c>
      <c r="T52" s="9">
        <f t="shared" si="57"/>
        <v>813592</v>
      </c>
      <c r="U52" s="9">
        <f t="shared" si="57"/>
        <v>316239</v>
      </c>
      <c r="V52" s="9">
        <f t="shared" si="57"/>
        <v>7286</v>
      </c>
      <c r="W52" s="9">
        <f t="shared" si="57"/>
        <v>0</v>
      </c>
      <c r="X52" s="9">
        <f t="shared" si="57"/>
        <v>815683</v>
      </c>
      <c r="Y52" s="9">
        <f t="shared" si="57"/>
        <v>1952800</v>
      </c>
      <c r="Z52" s="168"/>
    </row>
    <row r="53" ht="11.25" customHeight="1">
      <c r="A53" s="40" t="s">
        <v>22</v>
      </c>
      <c r="B53" s="4"/>
      <c r="C53" s="117">
        <f t="shared" ref="C53:G53" si="58">C52/C50</f>
        <v>0.9940280271</v>
      </c>
      <c r="D53" s="117">
        <f t="shared" si="58"/>
        <v>0.9810632024</v>
      </c>
      <c r="E53" s="117">
        <f t="shared" si="58"/>
        <v>0.02557304289</v>
      </c>
      <c r="F53" s="117">
        <f t="shared" si="58"/>
        <v>0.2412623601</v>
      </c>
      <c r="G53" s="117">
        <f t="shared" si="58"/>
        <v>0.2838088984</v>
      </c>
      <c r="H53" s="157"/>
      <c r="I53" s="4"/>
      <c r="J53" s="175">
        <f t="shared" ref="J53:O53" si="59">B52/B50</f>
        <v>0</v>
      </c>
      <c r="K53" s="117">
        <f t="shared" si="59"/>
        <v>0.9940280271</v>
      </c>
      <c r="L53" s="117">
        <f t="shared" si="59"/>
        <v>0.9810632024</v>
      </c>
      <c r="M53" s="117">
        <f t="shared" si="59"/>
        <v>0.02557304289</v>
      </c>
      <c r="N53" s="117">
        <f t="shared" si="59"/>
        <v>0.2412623601</v>
      </c>
      <c r="O53" s="117">
        <f t="shared" si="59"/>
        <v>0.2838088984</v>
      </c>
      <c r="P53" s="117">
        <f>P52/P50</f>
        <v>0.180317997</v>
      </c>
      <c r="Q53" s="157"/>
      <c r="R53" s="206"/>
      <c r="S53" s="22">
        <f t="shared" ref="S53:Y53" si="60">S52/S50</f>
        <v>0</v>
      </c>
      <c r="T53" s="22">
        <f t="shared" si="60"/>
        <v>0.977773932</v>
      </c>
      <c r="U53" s="22">
        <f t="shared" si="60"/>
        <v>0.9268489264</v>
      </c>
      <c r="V53" s="22">
        <f t="shared" si="60"/>
        <v>0.02120248284</v>
      </c>
      <c r="W53" s="22">
        <f t="shared" si="60"/>
        <v>0</v>
      </c>
      <c r="X53" s="22">
        <f t="shared" si="60"/>
        <v>0.1875534741</v>
      </c>
      <c r="Y53" s="22">
        <f t="shared" si="60"/>
        <v>0.2403777801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0.4547952761</v>
      </c>
      <c r="D54" s="126">
        <f>D52/G52</f>
        <v>0.2267747148</v>
      </c>
      <c r="E54" s="126">
        <f>E52/G52</f>
        <v>0.003272682703</v>
      </c>
      <c r="F54" s="126">
        <f>F52/G52</f>
        <v>0.3151573264</v>
      </c>
      <c r="G54" s="126">
        <f>G52/G52</f>
        <v>1</v>
      </c>
      <c r="H54" s="184"/>
      <c r="I54" s="125"/>
      <c r="J54" s="181">
        <f t="shared" ref="J54:K54" si="61">J52/O52</f>
        <v>0</v>
      </c>
      <c r="K54" s="126">
        <f t="shared" si="61"/>
        <v>0.3335561867</v>
      </c>
      <c r="L54" s="126">
        <f>L52/P52</f>
        <v>0.02082784333</v>
      </c>
      <c r="M54" s="126">
        <f>M52/P52</f>
        <v>0.004728720757</v>
      </c>
      <c r="N54" s="126">
        <f>N52/P52</f>
        <v>0</v>
      </c>
      <c r="O54" s="126">
        <f>O52/P52</f>
        <v>0.6408872492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0.416628431</v>
      </c>
      <c r="U54" s="32">
        <f>U52/Y52</f>
        <v>0.161941315</v>
      </c>
      <c r="V54" s="32">
        <f>V52/Y52</f>
        <v>0.003731052847</v>
      </c>
      <c r="W54" s="32">
        <f>W52/Y52</f>
        <v>0</v>
      </c>
      <c r="X54" s="32">
        <f>X52/Y52</f>
        <v>0.4176992011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2">B37/B9</f>
        <v>312.5959967</v>
      </c>
      <c r="C61" s="9">
        <f t="shared" si="62"/>
        <v>203.1111111</v>
      </c>
      <c r="D61" s="9">
        <f t="shared" si="62"/>
        <v>225.2692308</v>
      </c>
      <c r="E61" s="9">
        <f t="shared" si="62"/>
        <v>311.8803738</v>
      </c>
      <c r="F61" s="9">
        <f t="shared" si="62"/>
        <v>329.6480239</v>
      </c>
      <c r="G61" s="9">
        <f t="shared" si="62"/>
        <v>318.6331981</v>
      </c>
      <c r="H61" s="9"/>
      <c r="I61" s="9"/>
      <c r="J61" s="9">
        <f>J37/J9</f>
        <v>1007.231844</v>
      </c>
      <c r="K61" s="9">
        <f>K37/K22</f>
        <v>64.51304348</v>
      </c>
      <c r="L61" s="9">
        <f t="shared" ref="L61:P61" si="63">L37/L9</f>
        <v>1193.875</v>
      </c>
      <c r="M61" s="9">
        <f t="shared" si="63"/>
        <v>985.4476744</v>
      </c>
      <c r="N61" s="9">
        <f t="shared" si="63"/>
        <v>310.4666667</v>
      </c>
      <c r="O61" s="9">
        <f t="shared" si="63"/>
        <v>1005.563554</v>
      </c>
      <c r="P61" s="9">
        <f t="shared" si="63"/>
        <v>987.8130081</v>
      </c>
      <c r="Q61" s="9"/>
      <c r="R61" s="9"/>
      <c r="S61" s="9">
        <f t="shared" ref="S61:Y61" si="64">S37/S9</f>
        <v>351.7396506</v>
      </c>
      <c r="T61" s="9">
        <f t="shared" si="64"/>
        <v>596.5806452</v>
      </c>
      <c r="U61" s="9">
        <f t="shared" si="64"/>
        <v>594.2619048</v>
      </c>
      <c r="V61" s="9">
        <f t="shared" si="64"/>
        <v>475.7468175</v>
      </c>
      <c r="W61" s="9">
        <f t="shared" si="64"/>
        <v>310.4666667</v>
      </c>
      <c r="X61" s="9">
        <f t="shared" si="64"/>
        <v>568.2512062</v>
      </c>
      <c r="Y61" s="9">
        <f t="shared" si="64"/>
        <v>459.6364517</v>
      </c>
      <c r="Z61" s="4"/>
    </row>
    <row r="62" ht="11.25" customHeight="1">
      <c r="A62" s="19" t="s">
        <v>16</v>
      </c>
      <c r="B62" s="196">
        <v>0.0</v>
      </c>
      <c r="C62" s="9">
        <f t="shared" ref="C62:G62" si="65">C38/C10</f>
        <v>204.2065064</v>
      </c>
      <c r="D62" s="9">
        <f t="shared" si="65"/>
        <v>180.0048751</v>
      </c>
      <c r="E62" s="9">
        <f t="shared" si="65"/>
        <v>218.95</v>
      </c>
      <c r="F62" s="9">
        <f t="shared" si="65"/>
        <v>216.0648148</v>
      </c>
      <c r="G62" s="9">
        <f t="shared" si="65"/>
        <v>198.7039579</v>
      </c>
      <c r="H62" s="9"/>
      <c r="I62" s="9"/>
      <c r="J62" s="196">
        <v>0.0</v>
      </c>
      <c r="K62" s="9">
        <f t="shared" ref="K62:M62" si="66">K38/K10</f>
        <v>879.5</v>
      </c>
      <c r="L62" s="9">
        <f t="shared" si="66"/>
        <v>932.6923077</v>
      </c>
      <c r="M62" s="9">
        <f t="shared" si="66"/>
        <v>969</v>
      </c>
      <c r="N62" s="196">
        <v>0.0</v>
      </c>
      <c r="O62" s="9">
        <f t="shared" ref="O62:P62" si="67">O38/O10</f>
        <v>1003.468354</v>
      </c>
      <c r="P62" s="9">
        <f t="shared" si="67"/>
        <v>977.3428571</v>
      </c>
      <c r="Q62" s="9"/>
      <c r="R62" s="9"/>
      <c r="S62" s="196">
        <v>0.0</v>
      </c>
      <c r="T62" s="9">
        <f t="shared" ref="T62:V62" si="68">T38/T10</f>
        <v>220.9724138</v>
      </c>
      <c r="U62" s="9">
        <f t="shared" si="68"/>
        <v>185.9207981</v>
      </c>
      <c r="V62" s="9">
        <f t="shared" si="68"/>
        <v>316.7826087</v>
      </c>
      <c r="W62" s="196">
        <v>0.0</v>
      </c>
      <c r="X62" s="9">
        <f t="shared" ref="X62:Y62" si="69">X38/X10</f>
        <v>301.6286107</v>
      </c>
      <c r="Y62" s="9">
        <f t="shared" si="69"/>
        <v>234.397948</v>
      </c>
      <c r="Z62" s="4"/>
    </row>
    <row r="63" ht="11.25" customHeight="1">
      <c r="A63" s="19" t="s">
        <v>17</v>
      </c>
      <c r="B63" s="196">
        <v>0.0</v>
      </c>
      <c r="C63" s="9">
        <f t="shared" ref="C63:C68" si="73">C39/C11</f>
        <v>259.1528608</v>
      </c>
      <c r="D63" s="196">
        <v>0.0</v>
      </c>
      <c r="E63" s="216">
        <v>0.0</v>
      </c>
      <c r="F63" s="9">
        <f t="shared" ref="F63:G63" si="70">F39/F11</f>
        <v>254.4246862</v>
      </c>
      <c r="G63" s="9">
        <f t="shared" si="70"/>
        <v>257.7822923</v>
      </c>
      <c r="H63" s="9"/>
      <c r="I63" s="9"/>
      <c r="J63" s="196">
        <v>0.0</v>
      </c>
      <c r="K63" s="9">
        <f>K39/K11</f>
        <v>970.0120482</v>
      </c>
      <c r="L63" s="196">
        <v>0.0</v>
      </c>
      <c r="M63" s="216">
        <v>0.0</v>
      </c>
      <c r="N63" s="196">
        <v>0.0</v>
      </c>
      <c r="O63" s="9">
        <f t="shared" ref="O63:P63" si="71">O39/O11</f>
        <v>1059.258278</v>
      </c>
      <c r="P63" s="9">
        <f t="shared" si="71"/>
        <v>1012.523659</v>
      </c>
      <c r="Q63" s="9"/>
      <c r="R63" s="9"/>
      <c r="S63" s="196">
        <v>0.0</v>
      </c>
      <c r="T63" s="9">
        <f t="shared" ref="T63:T68" si="75">T39/T11</f>
        <v>347.4121167</v>
      </c>
      <c r="U63" s="196">
        <v>0.0</v>
      </c>
      <c r="V63" s="196">
        <v>0.0</v>
      </c>
      <c r="W63" s="196">
        <v>0.0</v>
      </c>
      <c r="X63" s="9">
        <f t="shared" ref="X63:Y63" si="72">X39/X11</f>
        <v>447.63593</v>
      </c>
      <c r="Y63" s="9">
        <f t="shared" si="72"/>
        <v>379.4776195</v>
      </c>
      <c r="Z63" s="4"/>
    </row>
    <row r="64" ht="11.25" customHeight="1">
      <c r="A64" s="19" t="s">
        <v>18</v>
      </c>
      <c r="B64" s="196">
        <v>0.0</v>
      </c>
      <c r="C64" s="9">
        <f t="shared" si="73"/>
        <v>209</v>
      </c>
      <c r="D64" s="9">
        <f t="shared" ref="D64:D65" si="77">D40/D12</f>
        <v>157.1</v>
      </c>
      <c r="E64" s="216">
        <v>0.0</v>
      </c>
      <c r="F64" s="9">
        <f t="shared" ref="F64:G64" si="74">F40/F12</f>
        <v>250.5</v>
      </c>
      <c r="G64" s="9">
        <f t="shared" si="74"/>
        <v>174.12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75"/>
        <v>209</v>
      </c>
      <c r="U64" s="9">
        <f t="shared" ref="U64:U65" si="81">U40/U12</f>
        <v>157.1</v>
      </c>
      <c r="V64" s="196">
        <v>0.0</v>
      </c>
      <c r="W64" s="196">
        <v>0.0</v>
      </c>
      <c r="X64" s="9">
        <f t="shared" ref="X64:Y64" si="76">X40/X12</f>
        <v>250.5</v>
      </c>
      <c r="Y64" s="9">
        <f t="shared" si="76"/>
        <v>174.12</v>
      </c>
      <c r="Z64" s="4"/>
    </row>
    <row r="65" ht="11.25" customHeight="1">
      <c r="A65" s="19" t="s">
        <v>155</v>
      </c>
      <c r="B65" s="196">
        <v>0.0</v>
      </c>
      <c r="C65" s="9">
        <f t="shared" si="73"/>
        <v>260.4090909</v>
      </c>
      <c r="D65" s="9">
        <f t="shared" si="77"/>
        <v>196.2</v>
      </c>
      <c r="E65" s="216">
        <v>0.0</v>
      </c>
      <c r="F65" s="9">
        <f t="shared" ref="F65:G65" si="78">F41/F13</f>
        <v>240.2592593</v>
      </c>
      <c r="G65" s="9">
        <f t="shared" si="78"/>
        <v>231.3648649</v>
      </c>
      <c r="H65" s="9"/>
      <c r="I65" s="9"/>
      <c r="J65" s="196">
        <v>0.0</v>
      </c>
      <c r="K65" s="9">
        <f t="shared" ref="K65:L65" si="79">K41/K13</f>
        <v>1062.4</v>
      </c>
      <c r="L65" s="9">
        <f t="shared" si="79"/>
        <v>679</v>
      </c>
      <c r="M65" s="216">
        <v>0.0</v>
      </c>
      <c r="N65" s="196">
        <v>0.0</v>
      </c>
      <c r="O65" s="9">
        <f t="shared" ref="O65:P65" si="80">O41/O13</f>
        <v>1086.056604</v>
      </c>
      <c r="P65" s="9">
        <f t="shared" si="80"/>
        <v>1077.152542</v>
      </c>
      <c r="Q65" s="9"/>
      <c r="R65" s="9"/>
      <c r="S65" s="196">
        <v>0.0</v>
      </c>
      <c r="T65" s="9">
        <f t="shared" si="75"/>
        <v>408.9259259</v>
      </c>
      <c r="U65" s="9">
        <f t="shared" si="81"/>
        <v>214.7692308</v>
      </c>
      <c r="V65" s="196">
        <v>0.0</v>
      </c>
      <c r="W65" s="196">
        <v>0.0</v>
      </c>
      <c r="X65" s="9">
        <f t="shared" ref="X65:Y65" si="82">X41/X13</f>
        <v>800.6</v>
      </c>
      <c r="Y65" s="9">
        <f t="shared" si="82"/>
        <v>606.5639098</v>
      </c>
      <c r="Z65" s="4"/>
    </row>
    <row r="66" ht="11.25" customHeight="1">
      <c r="A66" s="19" t="s">
        <v>19</v>
      </c>
      <c r="B66" s="196">
        <v>0.0</v>
      </c>
      <c r="C66" s="9">
        <f t="shared" si="73"/>
        <v>313.8095238</v>
      </c>
      <c r="D66" s="196">
        <v>0.0</v>
      </c>
      <c r="E66" s="216">
        <v>0.0</v>
      </c>
      <c r="F66" s="9">
        <f t="shared" ref="F66:G66" si="83">F42/F14</f>
        <v>295.4375</v>
      </c>
      <c r="G66" s="9">
        <f t="shared" si="83"/>
        <v>305.8648649</v>
      </c>
      <c r="H66" s="9"/>
      <c r="I66" s="9"/>
      <c r="J66" s="196">
        <v>0.0</v>
      </c>
      <c r="K66" s="9">
        <f t="shared" ref="K66:K67" si="87">K42/K14</f>
        <v>847</v>
      </c>
      <c r="L66" s="196">
        <v>0.0</v>
      </c>
      <c r="M66" s="216">
        <v>0.0</v>
      </c>
      <c r="N66" s="196">
        <v>0.0</v>
      </c>
      <c r="O66" s="9">
        <f t="shared" ref="O66:P66" si="84">O42/O14</f>
        <v>511.8571429</v>
      </c>
      <c r="P66" s="9">
        <f t="shared" si="84"/>
        <v>679.4285714</v>
      </c>
      <c r="Q66" s="9"/>
      <c r="R66" s="9"/>
      <c r="S66" s="196">
        <v>0.0</v>
      </c>
      <c r="T66" s="9">
        <f t="shared" si="75"/>
        <v>447.1071429</v>
      </c>
      <c r="U66" s="196">
        <v>0.0</v>
      </c>
      <c r="V66" s="196">
        <v>0.0</v>
      </c>
      <c r="W66" s="196">
        <v>0.0</v>
      </c>
      <c r="X66" s="9">
        <f t="shared" ref="X66:Y66" si="85">X42/X14</f>
        <v>361.3043478</v>
      </c>
      <c r="Y66" s="9">
        <f t="shared" si="85"/>
        <v>408.4117647</v>
      </c>
      <c r="Z66" s="4"/>
    </row>
    <row r="67" ht="11.25" customHeight="1">
      <c r="A67" s="19" t="s">
        <v>64</v>
      </c>
      <c r="B67" s="196">
        <v>0.0</v>
      </c>
      <c r="C67" s="9">
        <f t="shared" si="73"/>
        <v>409</v>
      </c>
      <c r="D67" s="196">
        <v>0.0</v>
      </c>
      <c r="E67" s="216">
        <v>0.0</v>
      </c>
      <c r="F67" s="9">
        <f t="shared" ref="F67:G67" si="86">F43/F15</f>
        <v>432.125</v>
      </c>
      <c r="G67" s="9">
        <f t="shared" si="86"/>
        <v>421.3333333</v>
      </c>
      <c r="H67" s="9"/>
      <c r="I67" s="9"/>
      <c r="J67" s="196">
        <v>0.0</v>
      </c>
      <c r="K67" s="9">
        <f t="shared" si="87"/>
        <v>376.6666667</v>
      </c>
      <c r="L67" s="196">
        <v>0.0</v>
      </c>
      <c r="M67" s="216">
        <v>0.0</v>
      </c>
      <c r="N67" s="196">
        <v>0.0</v>
      </c>
      <c r="O67" s="9">
        <f t="shared" ref="O67:P67" si="88">O43/O15</f>
        <v>520.6</v>
      </c>
      <c r="P67" s="9">
        <f t="shared" si="88"/>
        <v>496.6111111</v>
      </c>
      <c r="Q67" s="9"/>
      <c r="R67" s="9"/>
      <c r="S67" s="196">
        <v>0.0</v>
      </c>
      <c r="T67" s="9">
        <f t="shared" si="75"/>
        <v>399.3</v>
      </c>
      <c r="U67" s="196">
        <v>0.0</v>
      </c>
      <c r="V67" s="196">
        <v>0.0</v>
      </c>
      <c r="W67" s="196">
        <v>0.0</v>
      </c>
      <c r="X67" s="9">
        <f t="shared" ref="X67:Y67" si="89">X43/X15</f>
        <v>489.826087</v>
      </c>
      <c r="Y67" s="9">
        <f t="shared" si="89"/>
        <v>462.3939394</v>
      </c>
      <c r="Z67" s="4"/>
    </row>
    <row r="68" ht="11.25" customHeight="1">
      <c r="A68" s="19" t="s">
        <v>65</v>
      </c>
      <c r="B68" s="196">
        <v>0.0</v>
      </c>
      <c r="C68" s="9">
        <f t="shared" si="73"/>
        <v>465</v>
      </c>
      <c r="D68" s="196">
        <v>0.0</v>
      </c>
      <c r="E68" s="216">
        <v>0.0</v>
      </c>
      <c r="F68" s="9">
        <f t="shared" ref="F68:G68" si="90">F44/F16</f>
        <v>282.75</v>
      </c>
      <c r="G68" s="9">
        <f t="shared" si="90"/>
        <v>343.5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1">O44/O16</f>
        <v>740.3333333</v>
      </c>
      <c r="P68" s="9">
        <f t="shared" si="91"/>
        <v>740.3333333</v>
      </c>
      <c r="Q68" s="9"/>
      <c r="R68" s="9"/>
      <c r="S68" s="196">
        <v>0.0</v>
      </c>
      <c r="T68" s="9">
        <f t="shared" si="75"/>
        <v>465</v>
      </c>
      <c r="U68" s="196">
        <v>0.0</v>
      </c>
      <c r="V68" s="196">
        <v>0.0</v>
      </c>
      <c r="W68" s="196">
        <v>0.0</v>
      </c>
      <c r="X68" s="9">
        <f t="shared" ref="X68:Y68" si="92">X44/X16</f>
        <v>557.3</v>
      </c>
      <c r="Y68" s="9">
        <f t="shared" si="92"/>
        <v>541.9166667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3">F45/F17</f>
        <v>433.2</v>
      </c>
      <c r="G69" s="9">
        <f t="shared" si="93"/>
        <v>433.2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4">O45/O17</f>
        <v>629</v>
      </c>
      <c r="P69" s="9">
        <f t="shared" si="94"/>
        <v>629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95">X45/X17</f>
        <v>489.1428571</v>
      </c>
      <c r="Y69" s="9">
        <f t="shared" si="95"/>
        <v>489.1428571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6">F46/F18</f>
        <v>220</v>
      </c>
      <c r="G70" s="9">
        <f t="shared" si="96"/>
        <v>220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7">O46/O18</f>
        <v>839</v>
      </c>
      <c r="P70" s="27">
        <f t="shared" si="97"/>
        <v>839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8">X46/X18</f>
        <v>426.3333333</v>
      </c>
      <c r="Y70" s="9">
        <f t="shared" si="98"/>
        <v>426.3333333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9">F47/F19</f>
        <v>409</v>
      </c>
      <c r="G71" s="9">
        <f t="shared" si="99"/>
        <v>409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100">X47/X19</f>
        <v>409</v>
      </c>
      <c r="Y71" s="9">
        <f t="shared" si="100"/>
        <v>409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101">F48/F20</f>
        <v>241</v>
      </c>
      <c r="G72" s="9">
        <f t="shared" si="101"/>
        <v>241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241.0</v>
      </c>
      <c r="Y72" s="9">
        <f>Y48/Y19</f>
        <v>241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2">B50/B22</f>
        <v>312.5959967</v>
      </c>
      <c r="C74" s="27">
        <f t="shared" si="102"/>
        <v>230.4943524</v>
      </c>
      <c r="D74" s="27">
        <f t="shared" si="102"/>
        <v>180.661215</v>
      </c>
      <c r="E74" s="27">
        <f t="shared" si="102"/>
        <v>308.5315315</v>
      </c>
      <c r="F74" s="27">
        <f t="shared" si="102"/>
        <v>298.0168798</v>
      </c>
      <c r="G74" s="27">
        <f t="shared" si="102"/>
        <v>280.915331</v>
      </c>
      <c r="H74" s="27"/>
      <c r="I74" s="27"/>
      <c r="J74" s="27">
        <f t="shared" ref="J74:O74" si="103">J50/J22</f>
        <v>1007.231844</v>
      </c>
      <c r="K74" s="27">
        <f t="shared" si="103"/>
        <v>956.0565217</v>
      </c>
      <c r="L74" s="27">
        <f t="shared" si="103"/>
        <v>1063.533333</v>
      </c>
      <c r="M74" s="27">
        <f t="shared" si="103"/>
        <v>985.1657143</v>
      </c>
      <c r="N74" s="27">
        <f t="shared" si="103"/>
        <v>310.4666667</v>
      </c>
      <c r="O74" s="27">
        <f t="shared" si="103"/>
        <v>1005.100464</v>
      </c>
      <c r="P74" s="27"/>
      <c r="Q74" s="27"/>
      <c r="R74" s="27"/>
      <c r="S74" s="27">
        <f t="shared" ref="S74:Y74" si="104">S50/S22</f>
        <v>351.7396506</v>
      </c>
      <c r="T74" s="27">
        <f t="shared" si="104"/>
        <v>288.3180873</v>
      </c>
      <c r="U74" s="27">
        <f t="shared" si="104"/>
        <v>195.8656716</v>
      </c>
      <c r="V74" s="27">
        <f t="shared" si="104"/>
        <v>470.7383562</v>
      </c>
      <c r="W74" s="27">
        <f t="shared" si="104"/>
        <v>310.4666667</v>
      </c>
      <c r="X74" s="27">
        <f t="shared" si="104"/>
        <v>514.5000592</v>
      </c>
      <c r="Y74" s="27">
        <f t="shared" si="104"/>
        <v>401.4170867</v>
      </c>
      <c r="Z74" s="4"/>
    </row>
    <row r="75" ht="11.25" customHeight="1">
      <c r="A75" s="29" t="s">
        <v>21</v>
      </c>
      <c r="B75" s="27"/>
      <c r="C75" s="27">
        <f t="shared" ref="C75:G75" si="105">C52/C24</f>
        <v>230.6811979</v>
      </c>
      <c r="D75" s="27">
        <f t="shared" si="105"/>
        <v>179.9733096</v>
      </c>
      <c r="E75" s="27">
        <f t="shared" si="105"/>
        <v>218.95</v>
      </c>
      <c r="F75" s="27">
        <f t="shared" si="105"/>
        <v>228.9332248</v>
      </c>
      <c r="G75" s="27">
        <f t="shared" si="105"/>
        <v>216.3022955</v>
      </c>
      <c r="H75" s="27"/>
      <c r="I75" s="27"/>
      <c r="J75" s="27"/>
      <c r="K75" s="27">
        <f t="shared" ref="K75:M75" si="106">K52/K24</f>
        <v>944.9539171</v>
      </c>
      <c r="L75" s="27">
        <f t="shared" si="106"/>
        <v>914.5714286</v>
      </c>
      <c r="M75" s="27">
        <f t="shared" si="106"/>
        <v>969</v>
      </c>
      <c r="N75" s="27"/>
      <c r="O75" s="27">
        <f>O52/O24</f>
        <v>1002.513995</v>
      </c>
      <c r="P75" s="27"/>
      <c r="Q75" s="27"/>
      <c r="R75" s="27"/>
      <c r="S75" s="27"/>
      <c r="T75" s="27">
        <f t="shared" ref="T75:V75" si="107">T52/T24</f>
        <v>284.9709282</v>
      </c>
      <c r="U75" s="27">
        <f t="shared" si="107"/>
        <v>186.0229412</v>
      </c>
      <c r="V75" s="27">
        <f t="shared" si="107"/>
        <v>316.7826087</v>
      </c>
      <c r="W75" s="27"/>
      <c r="X75" s="27">
        <f t="shared" ref="X75:Y75" si="108">X52/X24</f>
        <v>364.9588367</v>
      </c>
      <c r="Y75" s="27">
        <f t="shared" si="108"/>
        <v>286.6285043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G24-'2019'!G24</f>
        <v>7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G9-'2019'!G9</f>
        <v>7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P24-'2019'!P24</f>
        <v>5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P9-'2019'!P9</f>
        <v>53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-48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G52-'2019'!G52</f>
        <v>-3685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G37-'2019'!G37</f>
        <v>-8802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5117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P52-'2019'!P52</f>
        <v>14123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P37-'2019'!P37</f>
        <v>76287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-62164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209</v>
      </c>
      <c r="B98" s="4"/>
      <c r="C98" s="4"/>
      <c r="D98" s="219" t="s">
        <v>210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ht="11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D98"/>
  </hyperlinks>
  <printOptions/>
  <pageMargins bottom="0.75" footer="0.0" header="0.0" left="0.7" right="0.7" top="0.75"/>
  <pageSetup paperSize="9" orientation="portrait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44197.0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211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5827.0</v>
      </c>
      <c r="C9" s="196">
        <v>19.0</v>
      </c>
      <c r="D9" s="196">
        <v>27.0</v>
      </c>
      <c r="E9" s="196">
        <v>527.0</v>
      </c>
      <c r="F9" s="196">
        <v>4207.0</v>
      </c>
      <c r="G9" s="196">
        <f t="shared" ref="G9:G20" si="2">sum(B9:F9)</f>
        <v>10607</v>
      </c>
      <c r="H9" s="160">
        <f t="shared" ref="H9:H20" si="3">G9/G$22</f>
        <v>0.6317074623</v>
      </c>
      <c r="I9" s="161"/>
      <c r="J9" s="195">
        <v>329.0</v>
      </c>
      <c r="K9" s="196">
        <v>13.0</v>
      </c>
      <c r="L9" s="196">
        <v>15.0</v>
      </c>
      <c r="M9" s="196">
        <v>172.0</v>
      </c>
      <c r="N9" s="196">
        <v>73.0</v>
      </c>
      <c r="O9" s="196">
        <v>2231.0</v>
      </c>
      <c r="P9" s="196">
        <f t="shared" ref="P9:P20" si="4">sum(J9:O9)</f>
        <v>2833</v>
      </c>
      <c r="Q9" s="160">
        <f t="shared" ref="Q9:Q20" si="5">P9/P$22</f>
        <v>0.8185495522</v>
      </c>
      <c r="R9" s="4"/>
      <c r="S9" s="159">
        <f t="shared" ref="S9:V9" si="1">B9+J9</f>
        <v>6156</v>
      </c>
      <c r="T9" s="9">
        <f t="shared" si="1"/>
        <v>32</v>
      </c>
      <c r="U9" s="9">
        <f t="shared" si="1"/>
        <v>42</v>
      </c>
      <c r="V9" s="9">
        <f t="shared" si="1"/>
        <v>699</v>
      </c>
      <c r="W9" s="9">
        <f t="shared" ref="W9:W19" si="7">N9</f>
        <v>73</v>
      </c>
      <c r="X9" s="9">
        <f t="shared" ref="X9:X19" si="8">F9+O9</f>
        <v>6438</v>
      </c>
      <c r="Y9" s="9">
        <f t="shared" ref="Y9:Y19" si="9">sum(G9,P9)</f>
        <v>13440</v>
      </c>
      <c r="Z9" s="160">
        <f t="shared" ref="Z9:Z20" si="10">Y9/Y$22</f>
        <v>0.6636709298</v>
      </c>
    </row>
    <row r="10" ht="11.25" customHeight="1">
      <c r="A10" s="158" t="s">
        <v>16</v>
      </c>
      <c r="B10" s="195">
        <v>0.0</v>
      </c>
      <c r="C10" s="196">
        <v>1391.0</v>
      </c>
      <c r="D10" s="196">
        <v>1590.0</v>
      </c>
      <c r="E10" s="196">
        <v>20.0</v>
      </c>
      <c r="F10" s="196">
        <v>1370.0</v>
      </c>
      <c r="G10" s="196">
        <f t="shared" si="2"/>
        <v>4371</v>
      </c>
      <c r="H10" s="160">
        <f t="shared" si="3"/>
        <v>0.2603180275</v>
      </c>
      <c r="I10" s="161"/>
      <c r="J10" s="195">
        <v>0.0</v>
      </c>
      <c r="K10" s="196">
        <v>33.0</v>
      </c>
      <c r="L10" s="196">
        <v>11.0</v>
      </c>
      <c r="M10" s="196">
        <v>3.0</v>
      </c>
      <c r="N10" s="196">
        <v>0.0</v>
      </c>
      <c r="O10" s="196">
        <v>162.0</v>
      </c>
      <c r="P10" s="196">
        <f t="shared" si="4"/>
        <v>209</v>
      </c>
      <c r="Q10" s="160">
        <f t="shared" si="5"/>
        <v>0.06038717134</v>
      </c>
      <c r="R10" s="4"/>
      <c r="S10" s="159">
        <f t="shared" ref="S10:V10" si="6">B10+J10</f>
        <v>0</v>
      </c>
      <c r="T10" s="9">
        <f t="shared" si="6"/>
        <v>1424</v>
      </c>
      <c r="U10" s="9">
        <f t="shared" si="6"/>
        <v>1601</v>
      </c>
      <c r="V10" s="9">
        <f t="shared" si="6"/>
        <v>23</v>
      </c>
      <c r="W10" s="9">
        <f t="shared" si="7"/>
        <v>0</v>
      </c>
      <c r="X10" s="9">
        <f t="shared" si="8"/>
        <v>1532</v>
      </c>
      <c r="Y10" s="9">
        <f t="shared" si="9"/>
        <v>4580</v>
      </c>
      <c r="Z10" s="160">
        <f t="shared" si="10"/>
        <v>0.226161671</v>
      </c>
    </row>
    <row r="11" ht="11.25" customHeight="1">
      <c r="A11" s="158" t="s">
        <v>17</v>
      </c>
      <c r="B11" s="195">
        <v>0.0</v>
      </c>
      <c r="C11" s="196">
        <v>1117.0</v>
      </c>
      <c r="D11" s="196">
        <v>0.0</v>
      </c>
      <c r="E11" s="196">
        <v>0.0</v>
      </c>
      <c r="F11" s="196">
        <v>528.0</v>
      </c>
      <c r="G11" s="196">
        <f t="shared" si="2"/>
        <v>1645</v>
      </c>
      <c r="H11" s="160">
        <f t="shared" si="3"/>
        <v>0.09796915014</v>
      </c>
      <c r="I11" s="161"/>
      <c r="J11" s="195">
        <v>0.0</v>
      </c>
      <c r="K11" s="196">
        <v>155.0</v>
      </c>
      <c r="L11" s="196">
        <v>0.0</v>
      </c>
      <c r="M11" s="196">
        <v>0.0</v>
      </c>
      <c r="N11" s="196">
        <v>0.0</v>
      </c>
      <c r="O11" s="196">
        <v>162.0</v>
      </c>
      <c r="P11" s="196">
        <f t="shared" si="4"/>
        <v>317</v>
      </c>
      <c r="Q11" s="160">
        <f t="shared" si="5"/>
        <v>0.09159202543</v>
      </c>
      <c r="R11" s="4"/>
      <c r="S11" s="159">
        <f t="shared" ref="S11:V11" si="11">B11+J11</f>
        <v>0</v>
      </c>
      <c r="T11" s="9">
        <f t="shared" si="11"/>
        <v>1272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690</v>
      </c>
      <c r="Y11" s="9">
        <f t="shared" si="9"/>
        <v>1962</v>
      </c>
      <c r="Z11" s="160">
        <f t="shared" si="10"/>
        <v>0.09688410449</v>
      </c>
    </row>
    <row r="12" ht="11.25" customHeight="1">
      <c r="A12" s="158" t="s">
        <v>18</v>
      </c>
      <c r="B12" s="195">
        <v>0.0</v>
      </c>
      <c r="C12" s="196">
        <v>1.0</v>
      </c>
      <c r="D12" s="196">
        <v>19.0</v>
      </c>
      <c r="E12" s="196">
        <v>0.0</v>
      </c>
      <c r="F12" s="196">
        <v>5.0</v>
      </c>
      <c r="G12" s="196">
        <f t="shared" si="2"/>
        <v>25</v>
      </c>
      <c r="H12" s="160">
        <f t="shared" si="3"/>
        <v>0.001488892859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4"/>
        <v>0</v>
      </c>
      <c r="Q12" s="160">
        <f t="shared" si="5"/>
        <v>0</v>
      </c>
      <c r="R12" s="4"/>
      <c r="S12" s="159">
        <f t="shared" ref="S12:V12" si="12">B12+J12</f>
        <v>0</v>
      </c>
      <c r="T12" s="9">
        <f t="shared" si="12"/>
        <v>1</v>
      </c>
      <c r="U12" s="9">
        <f t="shared" si="12"/>
        <v>19</v>
      </c>
      <c r="V12" s="9">
        <f t="shared" si="12"/>
        <v>0</v>
      </c>
      <c r="W12" s="9">
        <f t="shared" si="7"/>
        <v>0</v>
      </c>
      <c r="X12" s="9">
        <f t="shared" si="8"/>
        <v>5</v>
      </c>
      <c r="Y12" s="9">
        <f t="shared" si="9"/>
        <v>25</v>
      </c>
      <c r="Z12" s="160">
        <f t="shared" si="10"/>
        <v>0.001234506938</v>
      </c>
    </row>
    <row r="13" ht="11.25" customHeight="1">
      <c r="A13" s="158" t="s">
        <v>155</v>
      </c>
      <c r="B13" s="195">
        <v>0.0</v>
      </c>
      <c r="C13" s="196">
        <v>22.0</v>
      </c>
      <c r="D13" s="196">
        <v>25.0</v>
      </c>
      <c r="E13" s="196">
        <v>0.0</v>
      </c>
      <c r="F13" s="196">
        <v>27.0</v>
      </c>
      <c r="G13" s="196">
        <f t="shared" si="2"/>
        <v>74</v>
      </c>
      <c r="H13" s="160">
        <f t="shared" si="3"/>
        <v>0.004407122863</v>
      </c>
      <c r="I13" s="161"/>
      <c r="J13" s="195">
        <v>0.0</v>
      </c>
      <c r="K13" s="196">
        <v>5.0</v>
      </c>
      <c r="L13" s="196">
        <v>1.0</v>
      </c>
      <c r="M13" s="196">
        <v>0.0</v>
      </c>
      <c r="N13" s="196">
        <v>0.0</v>
      </c>
      <c r="O13" s="196">
        <v>54.0</v>
      </c>
      <c r="P13" s="196">
        <f t="shared" si="4"/>
        <v>60</v>
      </c>
      <c r="Q13" s="160">
        <f t="shared" si="5"/>
        <v>0.01733603005</v>
      </c>
      <c r="R13" s="4"/>
      <c r="S13" s="159">
        <f t="shared" ref="S13:V13" si="13">B13+J13</f>
        <v>0</v>
      </c>
      <c r="T13" s="9">
        <f t="shared" si="13"/>
        <v>27</v>
      </c>
      <c r="U13" s="9">
        <f t="shared" si="13"/>
        <v>26</v>
      </c>
      <c r="V13" s="9">
        <f t="shared" si="13"/>
        <v>0</v>
      </c>
      <c r="W13" s="9">
        <f t="shared" si="7"/>
        <v>0</v>
      </c>
      <c r="X13" s="9">
        <f t="shared" si="8"/>
        <v>81</v>
      </c>
      <c r="Y13" s="9">
        <f t="shared" si="9"/>
        <v>134</v>
      </c>
      <c r="Z13" s="160">
        <f t="shared" si="10"/>
        <v>0.006616957187</v>
      </c>
    </row>
    <row r="14" ht="11.25" customHeight="1">
      <c r="A14" s="158" t="s">
        <v>19</v>
      </c>
      <c r="B14" s="195">
        <v>0.0</v>
      </c>
      <c r="C14" s="196">
        <v>21.0</v>
      </c>
      <c r="D14" s="196">
        <v>0.0</v>
      </c>
      <c r="E14" s="196">
        <v>0.0</v>
      </c>
      <c r="F14" s="196">
        <v>16.0</v>
      </c>
      <c r="G14" s="196">
        <f t="shared" si="2"/>
        <v>37</v>
      </c>
      <c r="H14" s="160">
        <f t="shared" si="3"/>
        <v>0.002203561432</v>
      </c>
      <c r="I14" s="161"/>
      <c r="J14" s="195">
        <v>0.0</v>
      </c>
      <c r="K14" s="196">
        <v>7.0</v>
      </c>
      <c r="L14" s="196">
        <v>0.0</v>
      </c>
      <c r="M14" s="196">
        <v>0.0</v>
      </c>
      <c r="N14" s="196">
        <v>0.0</v>
      </c>
      <c r="O14" s="196">
        <v>7.0</v>
      </c>
      <c r="P14" s="196">
        <f t="shared" si="4"/>
        <v>14</v>
      </c>
      <c r="Q14" s="160">
        <f t="shared" si="5"/>
        <v>0.004045073678</v>
      </c>
      <c r="R14" s="4"/>
      <c r="S14" s="159">
        <f t="shared" ref="S14:V14" si="14">B14+J14</f>
        <v>0</v>
      </c>
      <c r="T14" s="9">
        <f t="shared" si="14"/>
        <v>28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23</v>
      </c>
      <c r="Y14" s="9">
        <f t="shared" si="9"/>
        <v>51</v>
      </c>
      <c r="Z14" s="160">
        <f t="shared" si="10"/>
        <v>0.002518394153</v>
      </c>
    </row>
    <row r="15" ht="11.25" customHeight="1">
      <c r="A15" s="158" t="s">
        <v>64</v>
      </c>
      <c r="B15" s="195">
        <v>0.0</v>
      </c>
      <c r="C15" s="196">
        <v>7.0</v>
      </c>
      <c r="D15" s="196">
        <v>0.0</v>
      </c>
      <c r="E15" s="196">
        <v>0.0</v>
      </c>
      <c r="F15" s="196">
        <v>9.0</v>
      </c>
      <c r="G15" s="196">
        <f t="shared" si="2"/>
        <v>16</v>
      </c>
      <c r="H15" s="160">
        <f t="shared" si="3"/>
        <v>0.0009528914299</v>
      </c>
      <c r="I15" s="161"/>
      <c r="J15" s="195">
        <v>0.0</v>
      </c>
      <c r="K15" s="196">
        <v>3.0</v>
      </c>
      <c r="L15" s="196">
        <v>0.0</v>
      </c>
      <c r="M15" s="196">
        <v>0.0</v>
      </c>
      <c r="N15" s="196">
        <v>0.0</v>
      </c>
      <c r="O15" s="196">
        <v>15.0</v>
      </c>
      <c r="P15" s="196">
        <f t="shared" si="4"/>
        <v>18</v>
      </c>
      <c r="Q15" s="160">
        <f t="shared" si="5"/>
        <v>0.005200809015</v>
      </c>
      <c r="R15" s="4"/>
      <c r="S15" s="159">
        <f t="shared" ref="S15:V15" si="15">B15+J15</f>
        <v>0</v>
      </c>
      <c r="T15" s="9">
        <f t="shared" si="15"/>
        <v>10</v>
      </c>
      <c r="U15" s="9">
        <f t="shared" si="15"/>
        <v>0</v>
      </c>
      <c r="V15" s="9">
        <f t="shared" si="15"/>
        <v>0</v>
      </c>
      <c r="W15" s="9">
        <f t="shared" si="7"/>
        <v>0</v>
      </c>
      <c r="X15" s="9">
        <f t="shared" si="8"/>
        <v>24</v>
      </c>
      <c r="Y15" s="9">
        <f t="shared" si="9"/>
        <v>34</v>
      </c>
      <c r="Z15" s="160">
        <f t="shared" si="10"/>
        <v>0.001678929436</v>
      </c>
    </row>
    <row r="16" ht="11.25" customHeight="1">
      <c r="A16" s="158" t="s">
        <v>65</v>
      </c>
      <c r="B16" s="195">
        <v>0.0</v>
      </c>
      <c r="C16" s="196">
        <v>2.0</v>
      </c>
      <c r="D16" s="196">
        <v>0.0</v>
      </c>
      <c r="E16" s="196">
        <v>0.0</v>
      </c>
      <c r="F16" s="196">
        <v>4.0</v>
      </c>
      <c r="G16" s="196">
        <f t="shared" si="2"/>
        <v>6</v>
      </c>
      <c r="H16" s="160">
        <f t="shared" si="3"/>
        <v>0.0003573342862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4"/>
        <v>6</v>
      </c>
      <c r="Q16" s="160">
        <f t="shared" si="5"/>
        <v>0.001733603005</v>
      </c>
      <c r="R16" s="4"/>
      <c r="S16" s="159">
        <f t="shared" ref="S16:V16" si="16">B16+J16</f>
        <v>0</v>
      </c>
      <c r="T16" s="9">
        <f t="shared" si="16"/>
        <v>2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10</v>
      </c>
      <c r="Y16" s="9">
        <f t="shared" si="9"/>
        <v>12</v>
      </c>
      <c r="Z16" s="160">
        <f t="shared" si="10"/>
        <v>0.0005925633302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f t="shared" si="2"/>
        <v>5</v>
      </c>
      <c r="H17" s="160">
        <f t="shared" si="3"/>
        <v>0.0002977785719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4"/>
        <v>2</v>
      </c>
      <c r="Q17" s="160">
        <f t="shared" si="5"/>
        <v>0.0005778676683</v>
      </c>
      <c r="R17" s="4"/>
      <c r="S17" s="159">
        <f t="shared" ref="S17:V17" si="17">B17+J17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7</v>
      </c>
      <c r="Y17" s="9">
        <f t="shared" si="9"/>
        <v>7</v>
      </c>
      <c r="Z17" s="160">
        <f t="shared" si="10"/>
        <v>0.0003456619426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0.0</v>
      </c>
      <c r="F18" s="196">
        <v>2.0</v>
      </c>
      <c r="G18" s="196">
        <f t="shared" si="2"/>
        <v>2</v>
      </c>
      <c r="H18" s="160">
        <f t="shared" si="3"/>
        <v>0.0001191114287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4"/>
        <v>1</v>
      </c>
      <c r="Q18" s="160">
        <f t="shared" si="5"/>
        <v>0.0002889338342</v>
      </c>
      <c r="R18" s="4"/>
      <c r="S18" s="159">
        <f t="shared" ref="S18:V18" si="18">B18+J18</f>
        <v>0</v>
      </c>
      <c r="T18" s="9">
        <f t="shared" si="18"/>
        <v>0</v>
      </c>
      <c r="U18" s="9">
        <f t="shared" si="18"/>
        <v>0</v>
      </c>
      <c r="V18" s="9">
        <f t="shared" si="18"/>
        <v>0</v>
      </c>
      <c r="W18" s="9">
        <f t="shared" si="7"/>
        <v>0</v>
      </c>
      <c r="X18" s="9">
        <f t="shared" si="8"/>
        <v>3</v>
      </c>
      <c r="Y18" s="9">
        <f t="shared" si="9"/>
        <v>3</v>
      </c>
      <c r="Z18" s="160">
        <f t="shared" si="10"/>
        <v>0.0001481408326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2.0</v>
      </c>
      <c r="G19" s="196">
        <f t="shared" si="2"/>
        <v>2</v>
      </c>
      <c r="H19" s="160">
        <f t="shared" si="3"/>
        <v>0.0001191114287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1.0</v>
      </c>
      <c r="P19" s="196">
        <f t="shared" si="4"/>
        <v>1</v>
      </c>
      <c r="Q19" s="160">
        <f t="shared" si="5"/>
        <v>0.0002889338342</v>
      </c>
      <c r="R19" s="4"/>
      <c r="S19" s="159">
        <f t="shared" ref="S19:V19" si="19">B19+J19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3</v>
      </c>
      <c r="Y19" s="9">
        <f t="shared" si="9"/>
        <v>3</v>
      </c>
      <c r="Z19" s="160">
        <f t="shared" si="10"/>
        <v>0.0001481408326</v>
      </c>
    </row>
    <row r="20" ht="11.25" customHeight="1">
      <c r="A20" s="195" t="s">
        <v>203</v>
      </c>
      <c r="B20" s="198">
        <v>0.0</v>
      </c>
      <c r="C20" s="199">
        <v>0.0</v>
      </c>
      <c r="D20" s="196">
        <v>0.0</v>
      </c>
      <c r="E20" s="196">
        <v>0.0</v>
      </c>
      <c r="F20" s="199">
        <v>1.0</v>
      </c>
      <c r="G20" s="196">
        <f t="shared" si="2"/>
        <v>1</v>
      </c>
      <c r="H20" s="160">
        <f t="shared" si="3"/>
        <v>0.00005955571437</v>
      </c>
      <c r="I20" s="200"/>
      <c r="J20" s="195">
        <v>0.0</v>
      </c>
      <c r="K20" s="196">
        <v>0.0</v>
      </c>
      <c r="L20" s="196">
        <v>0.0</v>
      </c>
      <c r="M20" s="196">
        <v>0.0</v>
      </c>
      <c r="N20" s="196">
        <v>0.0</v>
      </c>
      <c r="O20" s="199">
        <v>0.0</v>
      </c>
      <c r="P20" s="196">
        <f t="shared" si="4"/>
        <v>0</v>
      </c>
      <c r="Q20" s="160">
        <f t="shared" si="5"/>
        <v>0</v>
      </c>
      <c r="R20" s="4"/>
      <c r="S20" s="195">
        <v>0.0</v>
      </c>
      <c r="T20" s="196">
        <v>0.0</v>
      </c>
      <c r="U20" s="196">
        <v>0.0</v>
      </c>
      <c r="V20" s="196">
        <v>0.0</v>
      </c>
      <c r="W20" s="196">
        <v>0.0</v>
      </c>
      <c r="X20" s="196">
        <v>0.0</v>
      </c>
      <c r="Y20" s="196">
        <v>1.0</v>
      </c>
      <c r="Z20" s="160">
        <f t="shared" si="10"/>
        <v>0.00004938027752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48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5827</v>
      </c>
      <c r="C22" s="27">
        <f t="shared" ref="C22:F22" si="20">SUM(C9:C20)</f>
        <v>2580</v>
      </c>
      <c r="D22" s="27">
        <f t="shared" si="20"/>
        <v>1661</v>
      </c>
      <c r="E22" s="27">
        <f t="shared" si="20"/>
        <v>547</v>
      </c>
      <c r="F22" s="27">
        <f t="shared" si="20"/>
        <v>6176</v>
      </c>
      <c r="G22" s="27">
        <f>sum(G9:G20)</f>
        <v>16791</v>
      </c>
      <c r="H22" s="171">
        <f>G22/G22</f>
        <v>1</v>
      </c>
      <c r="I22" s="161"/>
      <c r="J22" s="172">
        <f t="shared" ref="J22:O22" si="21">SUM(J9:J20)</f>
        <v>329</v>
      </c>
      <c r="K22" s="121">
        <f t="shared" si="21"/>
        <v>216</v>
      </c>
      <c r="L22" s="121">
        <f t="shared" si="21"/>
        <v>27</v>
      </c>
      <c r="M22" s="123">
        <f t="shared" si="21"/>
        <v>175</v>
      </c>
      <c r="N22" s="123">
        <f t="shared" si="21"/>
        <v>73</v>
      </c>
      <c r="O22" s="123">
        <f t="shared" si="21"/>
        <v>2641</v>
      </c>
      <c r="P22" s="123">
        <f>sum(P9:P20)</f>
        <v>3461</v>
      </c>
      <c r="Q22" s="171">
        <f>P22/P22</f>
        <v>1</v>
      </c>
      <c r="R22" s="4"/>
      <c r="S22" s="170">
        <f t="shared" ref="S22:V22" si="22">B22+J22</f>
        <v>6156</v>
      </c>
      <c r="T22" s="27">
        <f t="shared" si="22"/>
        <v>2796</v>
      </c>
      <c r="U22" s="27">
        <f t="shared" si="22"/>
        <v>1688</v>
      </c>
      <c r="V22" s="27">
        <f t="shared" si="22"/>
        <v>722</v>
      </c>
      <c r="W22" s="27">
        <f>N22</f>
        <v>73</v>
      </c>
      <c r="X22" s="27">
        <f>F22+O22</f>
        <v>8817</v>
      </c>
      <c r="Y22" s="27">
        <f>sum(Y9:Y19)</f>
        <v>20251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0.1536537431</v>
      </c>
      <c r="D23" s="117">
        <f>D22/G22</f>
        <v>0.09892204157</v>
      </c>
      <c r="E23" s="117">
        <f>E22/G22</f>
        <v>0.03257697576</v>
      </c>
      <c r="F23" s="117">
        <f>F22/G22</f>
        <v>0.367816092</v>
      </c>
      <c r="G23" s="117">
        <f>G22/G22</f>
        <v>1</v>
      </c>
      <c r="H23" s="160"/>
      <c r="I23" s="176"/>
      <c r="J23" s="175">
        <f>J22/P22</f>
        <v>0.09505923144</v>
      </c>
      <c r="K23" s="117">
        <f>K22/P22</f>
        <v>0.06240970818</v>
      </c>
      <c r="L23" s="117">
        <f>L22/P22</f>
        <v>0.007801213522</v>
      </c>
      <c r="M23" s="117">
        <f>M22/P22</f>
        <v>0.05056342098</v>
      </c>
      <c r="N23" s="117">
        <f>N22/P22</f>
        <v>0.02109216989</v>
      </c>
      <c r="O23" s="117">
        <f>O22/P22</f>
        <v>0.763074256</v>
      </c>
      <c r="P23" s="117">
        <f>P22/P22</f>
        <v>1</v>
      </c>
      <c r="Q23" s="157"/>
      <c r="R23" s="4"/>
      <c r="S23" s="177">
        <f>S22/Y22</f>
        <v>0.3039849884</v>
      </c>
      <c r="T23" s="28">
        <f>T22/Y22</f>
        <v>0.1380672559</v>
      </c>
      <c r="U23" s="28">
        <f>U22/Y22</f>
        <v>0.08335390845</v>
      </c>
      <c r="V23" s="28">
        <f>V22/Y22</f>
        <v>0.03565256037</v>
      </c>
      <c r="W23" s="28">
        <f>W22/Y22</f>
        <v>0.003604760259</v>
      </c>
      <c r="X23" s="28">
        <f>X22/Y22</f>
        <v>0.4353859069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F24" si="23">SUM(B10:B19)</f>
        <v>0</v>
      </c>
      <c r="C24" s="40">
        <f t="shared" si="23"/>
        <v>2561</v>
      </c>
      <c r="D24" s="40">
        <f t="shared" si="23"/>
        <v>1634</v>
      </c>
      <c r="E24" s="40">
        <f t="shared" si="23"/>
        <v>20</v>
      </c>
      <c r="F24" s="40">
        <f t="shared" si="23"/>
        <v>1968</v>
      </c>
      <c r="G24" s="40">
        <f>SUM(G10:G20)</f>
        <v>6184</v>
      </c>
      <c r="H24" s="154"/>
      <c r="I24" s="176"/>
      <c r="J24" s="174">
        <f t="shared" ref="J24:P24" si="24">SUM(J10:J19)</f>
        <v>0</v>
      </c>
      <c r="K24" s="40">
        <f t="shared" si="24"/>
        <v>203</v>
      </c>
      <c r="L24" s="40">
        <f t="shared" si="24"/>
        <v>12</v>
      </c>
      <c r="M24" s="40">
        <f t="shared" si="24"/>
        <v>3</v>
      </c>
      <c r="N24" s="40">
        <f t="shared" si="24"/>
        <v>0</v>
      </c>
      <c r="O24" s="40">
        <f t="shared" si="24"/>
        <v>410</v>
      </c>
      <c r="P24" s="40">
        <f t="shared" si="24"/>
        <v>628</v>
      </c>
      <c r="Q24" s="157"/>
      <c r="R24" s="4"/>
      <c r="S24" s="159">
        <f t="shared" ref="S24:Y24" si="25">SUM(S10:S19)</f>
        <v>0</v>
      </c>
      <c r="T24" s="9">
        <f t="shared" si="25"/>
        <v>2764</v>
      </c>
      <c r="U24" s="9">
        <f t="shared" si="25"/>
        <v>1646</v>
      </c>
      <c r="V24" s="9">
        <f t="shared" si="25"/>
        <v>23</v>
      </c>
      <c r="W24" s="9">
        <f t="shared" si="25"/>
        <v>0</v>
      </c>
      <c r="X24" s="9">
        <f t="shared" si="25"/>
        <v>2378</v>
      </c>
      <c r="Y24" s="9">
        <f t="shared" si="25"/>
        <v>6811</v>
      </c>
      <c r="Z24" s="168"/>
    </row>
    <row r="25" ht="11.25" customHeight="1">
      <c r="A25" s="174" t="s">
        <v>22</v>
      </c>
      <c r="B25" s="156"/>
      <c r="C25" s="117">
        <f t="shared" ref="C25:G25" si="26">C24/C22</f>
        <v>0.9926356589</v>
      </c>
      <c r="D25" s="117">
        <f t="shared" si="26"/>
        <v>0.9837447321</v>
      </c>
      <c r="E25" s="117">
        <f t="shared" si="26"/>
        <v>0.0365630713</v>
      </c>
      <c r="F25" s="117">
        <f t="shared" si="26"/>
        <v>0.3186528497</v>
      </c>
      <c r="G25" s="117">
        <f t="shared" si="26"/>
        <v>0.3682925377</v>
      </c>
      <c r="H25" s="160"/>
      <c r="I25" s="176"/>
      <c r="J25" s="175">
        <f t="shared" ref="J25:N25" si="27">B24/B22</f>
        <v>0</v>
      </c>
      <c r="K25" s="117">
        <f t="shared" si="27"/>
        <v>0.9926356589</v>
      </c>
      <c r="L25" s="117">
        <f t="shared" si="27"/>
        <v>0.9837447321</v>
      </c>
      <c r="M25" s="117">
        <f t="shared" si="27"/>
        <v>0.0365630713</v>
      </c>
      <c r="N25" s="117">
        <f t="shared" si="27"/>
        <v>0.3186528497</v>
      </c>
      <c r="O25" s="117">
        <f t="shared" ref="O25:P25" si="28">O24/O22</f>
        <v>0.1552442257</v>
      </c>
      <c r="P25" s="117">
        <f t="shared" si="28"/>
        <v>0.1814504478</v>
      </c>
      <c r="Q25" s="157"/>
      <c r="R25" s="4"/>
      <c r="S25" s="178">
        <f t="shared" ref="S25:Y25" si="29">S24/S22</f>
        <v>0</v>
      </c>
      <c r="T25" s="22">
        <f t="shared" si="29"/>
        <v>0.9885550787</v>
      </c>
      <c r="U25" s="22">
        <f t="shared" si="29"/>
        <v>0.9751184834</v>
      </c>
      <c r="V25" s="22">
        <f t="shared" si="29"/>
        <v>0.03185595568</v>
      </c>
      <c r="W25" s="22">
        <f t="shared" si="29"/>
        <v>0</v>
      </c>
      <c r="X25" s="22">
        <f t="shared" si="29"/>
        <v>0.2697062493</v>
      </c>
      <c r="Y25" s="22">
        <f t="shared" si="29"/>
        <v>0.3363290702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0.4141332471</v>
      </c>
      <c r="D26" s="126">
        <f>D24/G24</f>
        <v>0.2642302717</v>
      </c>
      <c r="E26" s="126">
        <f>E24/G24</f>
        <v>0.003234152652</v>
      </c>
      <c r="F26" s="126">
        <f>F24/G24</f>
        <v>0.318240621</v>
      </c>
      <c r="G26" s="126">
        <f>G24/G24</f>
        <v>1</v>
      </c>
      <c r="H26" s="182"/>
      <c r="I26" s="183"/>
      <c r="J26" s="181">
        <f t="shared" ref="J26:K26" si="30">J24/O24</f>
        <v>0</v>
      </c>
      <c r="K26" s="126">
        <f t="shared" si="30"/>
        <v>0.3232484076</v>
      </c>
      <c r="L26" s="126">
        <f>L24/P24</f>
        <v>0.01910828025</v>
      </c>
      <c r="M26" s="126">
        <f>M24/P24</f>
        <v>0.004777070064</v>
      </c>
      <c r="N26" s="126">
        <f>N24/P24</f>
        <v>0</v>
      </c>
      <c r="O26" s="126">
        <f>O24/P24</f>
        <v>0.652866242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0.4058141242</v>
      </c>
      <c r="U26" s="32">
        <f>U24/Y24</f>
        <v>0.2416678902</v>
      </c>
      <c r="V26" s="32">
        <f>V24/Y24</f>
        <v>0.003376890324</v>
      </c>
      <c r="W26" s="32">
        <f>W24/Y24</f>
        <v>0</v>
      </c>
      <c r="X26" s="32">
        <f>X24/Y24</f>
        <v>0.3491410953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44197.0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1803374.0</v>
      </c>
      <c r="C37" s="196">
        <v>4077.0</v>
      </c>
      <c r="D37" s="196">
        <v>5954.0</v>
      </c>
      <c r="E37" s="196">
        <v>161863.0</v>
      </c>
      <c r="F37" s="196">
        <v>1361964.0</v>
      </c>
      <c r="G37" s="196">
        <f t="shared" ref="G37:G48" si="32">sum(B37:F37)</f>
        <v>3337232</v>
      </c>
      <c r="H37" s="160">
        <f t="shared" ref="H37:H48" si="33">G37/G$50</f>
        <v>0.716103637</v>
      </c>
      <c r="I37" s="4"/>
      <c r="J37" s="195">
        <v>340263.0</v>
      </c>
      <c r="K37" s="196">
        <v>15070.0</v>
      </c>
      <c r="L37" s="196">
        <v>18201.0</v>
      </c>
      <c r="M37" s="196">
        <v>175985.0</v>
      </c>
      <c r="N37" s="196">
        <v>25080.0</v>
      </c>
      <c r="O37" s="196">
        <v>2292918.0</v>
      </c>
      <c r="P37" s="9">
        <f t="shared" ref="P37:P48" si="34">sum(J37:O37)</f>
        <v>2867517</v>
      </c>
      <c r="Q37" s="160">
        <f t="shared" ref="Q37:Q48" si="35">P37/P$50</f>
        <v>0.8156569363</v>
      </c>
      <c r="R37" s="206"/>
      <c r="S37" s="9">
        <f t="shared" ref="S37:V37" si="31">B37+J37</f>
        <v>2143637</v>
      </c>
      <c r="T37" s="9">
        <f t="shared" si="31"/>
        <v>19147</v>
      </c>
      <c r="U37" s="9">
        <f t="shared" si="31"/>
        <v>24155</v>
      </c>
      <c r="V37" s="9">
        <f t="shared" si="31"/>
        <v>337848</v>
      </c>
      <c r="W37" s="9">
        <f t="shared" ref="W37:W48" si="37">N37</f>
        <v>25080</v>
      </c>
      <c r="X37" s="9">
        <f t="shared" ref="X37:X48" si="38">F37+O37</f>
        <v>3654882</v>
      </c>
      <c r="Y37" s="9">
        <f t="shared" ref="Y37:Y48" si="39">SUM(S37:X37)</f>
        <v>6204749</v>
      </c>
      <c r="Z37" s="160">
        <f t="shared" ref="Z37:Z48" si="40">Y37/Y$50</f>
        <v>0.7589112382</v>
      </c>
    </row>
    <row r="38" ht="11.25" customHeight="1">
      <c r="A38" s="116" t="s">
        <v>16</v>
      </c>
      <c r="B38" s="196">
        <v>0.0</v>
      </c>
      <c r="C38" s="196">
        <v>280861.0</v>
      </c>
      <c r="D38" s="196">
        <v>285971.0</v>
      </c>
      <c r="E38" s="196">
        <v>4389.0</v>
      </c>
      <c r="F38" s="196">
        <v>289784.0</v>
      </c>
      <c r="G38" s="196">
        <f t="shared" si="32"/>
        <v>861005</v>
      </c>
      <c r="H38" s="160">
        <f t="shared" si="33"/>
        <v>0.1847545547</v>
      </c>
      <c r="I38" s="4"/>
      <c r="J38" s="195">
        <v>0.0</v>
      </c>
      <c r="K38" s="196">
        <v>31780.0</v>
      </c>
      <c r="L38" s="196">
        <v>9028.0</v>
      </c>
      <c r="M38" s="196">
        <v>2920.0</v>
      </c>
      <c r="N38" s="196">
        <v>0.0</v>
      </c>
      <c r="O38" s="196">
        <v>166273.0</v>
      </c>
      <c r="P38" s="9">
        <f t="shared" si="34"/>
        <v>210001</v>
      </c>
      <c r="Q38" s="160">
        <f t="shared" si="35"/>
        <v>0.05973417848</v>
      </c>
      <c r="R38" s="206"/>
      <c r="S38" s="9">
        <f t="shared" ref="S38:V38" si="36">B38+J38</f>
        <v>0</v>
      </c>
      <c r="T38" s="9">
        <f t="shared" si="36"/>
        <v>312641</v>
      </c>
      <c r="U38" s="9">
        <f t="shared" si="36"/>
        <v>294999</v>
      </c>
      <c r="V38" s="9">
        <f t="shared" si="36"/>
        <v>7309</v>
      </c>
      <c r="W38" s="9">
        <f t="shared" si="37"/>
        <v>0</v>
      </c>
      <c r="X38" s="9">
        <f t="shared" si="38"/>
        <v>456057</v>
      </c>
      <c r="Y38" s="9">
        <f t="shared" si="39"/>
        <v>1071006</v>
      </c>
      <c r="Z38" s="160">
        <f t="shared" si="40"/>
        <v>0.1309961917</v>
      </c>
    </row>
    <row r="39" ht="11.25" customHeight="1">
      <c r="A39" s="116" t="s">
        <v>17</v>
      </c>
      <c r="B39" s="196">
        <v>0.0</v>
      </c>
      <c r="C39" s="196">
        <v>286010.0</v>
      </c>
      <c r="D39" s="196">
        <v>0.0</v>
      </c>
      <c r="E39" s="196">
        <v>0.0</v>
      </c>
      <c r="F39" s="196">
        <v>131477.0</v>
      </c>
      <c r="G39" s="196">
        <f t="shared" si="32"/>
        <v>417487</v>
      </c>
      <c r="H39" s="160">
        <f t="shared" si="33"/>
        <v>0.08958440981</v>
      </c>
      <c r="I39" s="4"/>
      <c r="J39" s="195">
        <v>0.0</v>
      </c>
      <c r="K39" s="196">
        <v>154606.0</v>
      </c>
      <c r="L39" s="196">
        <v>0.0</v>
      </c>
      <c r="M39" s="196">
        <v>0.0</v>
      </c>
      <c r="N39" s="196">
        <v>0.0</v>
      </c>
      <c r="O39" s="196">
        <v>171612.0</v>
      </c>
      <c r="P39" s="9">
        <f t="shared" si="34"/>
        <v>326218</v>
      </c>
      <c r="Q39" s="160">
        <f t="shared" si="35"/>
        <v>0.09279176878</v>
      </c>
      <c r="R39" s="206"/>
      <c r="S39" s="9">
        <f t="shared" ref="S39:V39" si="41">B39+J39</f>
        <v>0</v>
      </c>
      <c r="T39" s="9">
        <f t="shared" si="41"/>
        <v>440616</v>
      </c>
      <c r="U39" s="9">
        <f t="shared" si="41"/>
        <v>0</v>
      </c>
      <c r="V39" s="9">
        <f t="shared" si="41"/>
        <v>0</v>
      </c>
      <c r="W39" s="9">
        <f t="shared" si="37"/>
        <v>0</v>
      </c>
      <c r="X39" s="9">
        <f t="shared" si="38"/>
        <v>303089</v>
      </c>
      <c r="Y39" s="9">
        <f t="shared" si="39"/>
        <v>743705</v>
      </c>
      <c r="Z39" s="160">
        <f t="shared" si="40"/>
        <v>0.09096356394</v>
      </c>
    </row>
    <row r="40" ht="11.25" customHeight="1">
      <c r="A40" s="116" t="s">
        <v>18</v>
      </c>
      <c r="B40" s="196">
        <v>0.0</v>
      </c>
      <c r="C40" s="196">
        <v>207.0</v>
      </c>
      <c r="D40" s="196">
        <v>3015.0</v>
      </c>
      <c r="E40" s="196">
        <v>0.0</v>
      </c>
      <c r="F40" s="196">
        <v>1054.0</v>
      </c>
      <c r="G40" s="196">
        <f t="shared" si="32"/>
        <v>4276</v>
      </c>
      <c r="H40" s="160">
        <f t="shared" si="33"/>
        <v>0.0009175445855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9">
        <f t="shared" si="34"/>
        <v>0</v>
      </c>
      <c r="Q40" s="160">
        <f t="shared" si="35"/>
        <v>0</v>
      </c>
      <c r="R40" s="206"/>
      <c r="S40" s="9">
        <f t="shared" ref="S40:V40" si="42">B40+J40</f>
        <v>0</v>
      </c>
      <c r="T40" s="9">
        <f t="shared" si="42"/>
        <v>207</v>
      </c>
      <c r="U40" s="9">
        <f t="shared" si="42"/>
        <v>3015</v>
      </c>
      <c r="V40" s="9">
        <f t="shared" si="42"/>
        <v>0</v>
      </c>
      <c r="W40" s="9">
        <f t="shared" si="37"/>
        <v>0</v>
      </c>
      <c r="X40" s="9">
        <f t="shared" si="38"/>
        <v>1054</v>
      </c>
      <c r="Y40" s="9">
        <f t="shared" si="39"/>
        <v>4276</v>
      </c>
      <c r="Z40" s="160">
        <f t="shared" si="40"/>
        <v>0.0005230033406</v>
      </c>
    </row>
    <row r="41" ht="11.25" customHeight="1">
      <c r="A41" s="116" t="s">
        <v>155</v>
      </c>
      <c r="B41" s="196">
        <v>0.0</v>
      </c>
      <c r="C41" s="196">
        <v>5679.0</v>
      </c>
      <c r="D41" s="196">
        <v>4858.0</v>
      </c>
      <c r="E41" s="196">
        <v>0.0</v>
      </c>
      <c r="F41" s="196">
        <v>6379.0</v>
      </c>
      <c r="G41" s="196">
        <f t="shared" si="32"/>
        <v>16916</v>
      </c>
      <c r="H41" s="160">
        <f t="shared" si="33"/>
        <v>0.00362983728</v>
      </c>
      <c r="I41" s="4"/>
      <c r="J41" s="195">
        <v>0.0</v>
      </c>
      <c r="K41" s="196">
        <v>24413.0</v>
      </c>
      <c r="L41" s="196">
        <v>658.0</v>
      </c>
      <c r="M41" s="196">
        <v>0.0</v>
      </c>
      <c r="N41" s="196">
        <v>0.0</v>
      </c>
      <c r="O41" s="196">
        <v>59623.0</v>
      </c>
      <c r="P41" s="9">
        <f t="shared" si="34"/>
        <v>84694</v>
      </c>
      <c r="Q41" s="160">
        <f t="shared" si="35"/>
        <v>0.02409096391</v>
      </c>
      <c r="R41" s="206"/>
      <c r="S41" s="9">
        <f t="shared" ref="S41:V41" si="43">B41+J41</f>
        <v>0</v>
      </c>
      <c r="T41" s="9">
        <f t="shared" si="43"/>
        <v>30092</v>
      </c>
      <c r="U41" s="9">
        <f t="shared" si="43"/>
        <v>5516</v>
      </c>
      <c r="V41" s="9">
        <f t="shared" si="43"/>
        <v>0</v>
      </c>
      <c r="W41" s="9">
        <f t="shared" si="37"/>
        <v>0</v>
      </c>
      <c r="X41" s="9">
        <f t="shared" si="38"/>
        <v>66002</v>
      </c>
      <c r="Y41" s="9">
        <f t="shared" si="39"/>
        <v>101610</v>
      </c>
      <c r="Z41" s="160">
        <f t="shared" si="40"/>
        <v>0.01242805646</v>
      </c>
    </row>
    <row r="42" ht="11.25" customHeight="1">
      <c r="A42" s="116" t="s">
        <v>19</v>
      </c>
      <c r="B42" s="196">
        <v>0.0</v>
      </c>
      <c r="C42" s="196">
        <v>6534.0</v>
      </c>
      <c r="D42" s="196">
        <v>0.0</v>
      </c>
      <c r="E42" s="196">
        <v>0.0</v>
      </c>
      <c r="F42" s="196">
        <v>4566.0</v>
      </c>
      <c r="G42" s="196">
        <f t="shared" si="32"/>
        <v>11100</v>
      </c>
      <c r="H42" s="160">
        <f t="shared" si="33"/>
        <v>0.002381839312</v>
      </c>
      <c r="I42" s="4"/>
      <c r="J42" s="195">
        <v>0.0</v>
      </c>
      <c r="K42" s="196">
        <v>6095.0</v>
      </c>
      <c r="L42" s="196">
        <v>0.0</v>
      </c>
      <c r="M42" s="196">
        <v>0.0</v>
      </c>
      <c r="N42" s="196">
        <v>0.0</v>
      </c>
      <c r="O42" s="196">
        <v>3648.0</v>
      </c>
      <c r="P42" s="9">
        <f t="shared" si="34"/>
        <v>9743</v>
      </c>
      <c r="Q42" s="160">
        <f t="shared" si="35"/>
        <v>0.002771368236</v>
      </c>
      <c r="R42" s="206"/>
      <c r="S42" s="9">
        <f t="shared" ref="S42:V42" si="44">B42+J42</f>
        <v>0</v>
      </c>
      <c r="T42" s="9">
        <f t="shared" si="44"/>
        <v>12629</v>
      </c>
      <c r="U42" s="9">
        <f t="shared" si="44"/>
        <v>0</v>
      </c>
      <c r="V42" s="9">
        <f t="shared" si="44"/>
        <v>0</v>
      </c>
      <c r="W42" s="9">
        <f t="shared" si="37"/>
        <v>0</v>
      </c>
      <c r="X42" s="9">
        <f t="shared" si="38"/>
        <v>8214</v>
      </c>
      <c r="Y42" s="9">
        <f t="shared" si="39"/>
        <v>20843</v>
      </c>
      <c r="Z42" s="160">
        <f t="shared" si="40"/>
        <v>0.002549335507</v>
      </c>
    </row>
    <row r="43" ht="11.25" customHeight="1">
      <c r="A43" s="116" t="s">
        <v>64</v>
      </c>
      <c r="B43" s="196">
        <v>0.0</v>
      </c>
      <c r="C43" s="196">
        <v>2935.0</v>
      </c>
      <c r="D43" s="196">
        <v>0.0</v>
      </c>
      <c r="E43" s="196">
        <v>0.0</v>
      </c>
      <c r="F43" s="196">
        <v>3760.0</v>
      </c>
      <c r="G43" s="196">
        <f t="shared" si="32"/>
        <v>6695</v>
      </c>
      <c r="H43" s="160">
        <f t="shared" si="33"/>
        <v>0.001436613891</v>
      </c>
      <c r="I43" s="4"/>
      <c r="J43" s="195">
        <v>0.0</v>
      </c>
      <c r="K43" s="196">
        <v>1211.0</v>
      </c>
      <c r="L43" s="196">
        <v>0.0</v>
      </c>
      <c r="M43" s="196">
        <v>0.0</v>
      </c>
      <c r="N43" s="196">
        <v>0.0</v>
      </c>
      <c r="O43" s="196">
        <v>8527.0</v>
      </c>
      <c r="P43" s="9">
        <f t="shared" si="34"/>
        <v>9738</v>
      </c>
      <c r="Q43" s="160">
        <f t="shared" si="35"/>
        <v>0.002769946001</v>
      </c>
      <c r="R43" s="206"/>
      <c r="S43" s="9">
        <f t="shared" ref="S43:V43" si="45">B43+J43</f>
        <v>0</v>
      </c>
      <c r="T43" s="9">
        <f t="shared" si="45"/>
        <v>4146</v>
      </c>
      <c r="U43" s="9">
        <f t="shared" si="45"/>
        <v>0</v>
      </c>
      <c r="V43" s="9">
        <f t="shared" si="45"/>
        <v>0</v>
      </c>
      <c r="W43" s="9">
        <f t="shared" si="37"/>
        <v>0</v>
      </c>
      <c r="X43" s="9">
        <f t="shared" si="38"/>
        <v>12287</v>
      </c>
      <c r="Y43" s="9">
        <f t="shared" si="39"/>
        <v>16433</v>
      </c>
      <c r="Z43" s="160">
        <f t="shared" si="40"/>
        <v>0.002009942445</v>
      </c>
    </row>
    <row r="44" ht="11.25" customHeight="1">
      <c r="A44" s="116" t="s">
        <v>65</v>
      </c>
      <c r="B44" s="196">
        <v>0.0</v>
      </c>
      <c r="C44" s="196">
        <v>923.0</v>
      </c>
      <c r="D44" s="196">
        <v>0.0</v>
      </c>
      <c r="E44" s="196">
        <v>0.0</v>
      </c>
      <c r="F44" s="196">
        <v>1068.0</v>
      </c>
      <c r="G44" s="196">
        <f t="shared" si="32"/>
        <v>1991</v>
      </c>
      <c r="H44" s="160">
        <f t="shared" si="33"/>
        <v>0.0004272290154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4773.0</v>
      </c>
      <c r="P44" s="9">
        <f t="shared" si="34"/>
        <v>4773</v>
      </c>
      <c r="Q44" s="160">
        <f t="shared" si="35"/>
        <v>0.001357666077</v>
      </c>
      <c r="R44" s="206"/>
      <c r="S44" s="9">
        <f t="shared" ref="S44:V44" si="46">B44+J44</f>
        <v>0</v>
      </c>
      <c r="T44" s="9">
        <f t="shared" si="46"/>
        <v>923</v>
      </c>
      <c r="U44" s="9">
        <f t="shared" si="46"/>
        <v>0</v>
      </c>
      <c r="V44" s="9">
        <f t="shared" si="46"/>
        <v>0</v>
      </c>
      <c r="W44" s="9">
        <f t="shared" si="37"/>
        <v>0</v>
      </c>
      <c r="X44" s="9">
        <f t="shared" si="38"/>
        <v>5841</v>
      </c>
      <c r="Y44" s="9">
        <f t="shared" si="39"/>
        <v>6764</v>
      </c>
      <c r="Z44" s="160">
        <f t="shared" si="40"/>
        <v>0.000827313984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2180.0</v>
      </c>
      <c r="G45" s="196">
        <f t="shared" si="32"/>
        <v>2180</v>
      </c>
      <c r="H45" s="160">
        <f t="shared" si="33"/>
        <v>0.0004677846577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1564.0</v>
      </c>
      <c r="P45" s="9">
        <f t="shared" si="34"/>
        <v>1564</v>
      </c>
      <c r="Q45" s="160">
        <f t="shared" si="35"/>
        <v>0.000444875287</v>
      </c>
      <c r="R45" s="206"/>
      <c r="S45" s="9">
        <f t="shared" ref="S45:V45" si="47">B45+J45</f>
        <v>0</v>
      </c>
      <c r="T45" s="9">
        <f t="shared" si="47"/>
        <v>0</v>
      </c>
      <c r="U45" s="9">
        <f t="shared" si="47"/>
        <v>0</v>
      </c>
      <c r="V45" s="9">
        <f t="shared" si="47"/>
        <v>0</v>
      </c>
      <c r="W45" s="9">
        <f t="shared" si="37"/>
        <v>0</v>
      </c>
      <c r="X45" s="9">
        <f t="shared" si="38"/>
        <v>3744</v>
      </c>
      <c r="Y45" s="9">
        <f t="shared" si="39"/>
        <v>3744</v>
      </c>
      <c r="Z45" s="160">
        <f t="shared" si="40"/>
        <v>0.0004579337014</v>
      </c>
    </row>
    <row r="46" ht="11.25" customHeight="1">
      <c r="A46" s="208" t="s">
        <v>201</v>
      </c>
      <c r="B46" s="196">
        <v>0.0</v>
      </c>
      <c r="C46" s="209">
        <v>0.0</v>
      </c>
      <c r="D46" s="196">
        <v>0.0</v>
      </c>
      <c r="E46" s="196">
        <v>0.0</v>
      </c>
      <c r="F46" s="209">
        <v>489.0</v>
      </c>
      <c r="G46" s="196">
        <f t="shared" si="32"/>
        <v>489</v>
      </c>
      <c r="H46" s="160">
        <f t="shared" si="33"/>
        <v>0.0001049296778</v>
      </c>
      <c r="I46" s="4"/>
      <c r="J46" s="195">
        <v>0.0</v>
      </c>
      <c r="K46" s="196">
        <v>0.0</v>
      </c>
      <c r="L46" s="196">
        <v>0.0</v>
      </c>
      <c r="M46" s="196">
        <v>0.0</v>
      </c>
      <c r="N46" s="196">
        <v>0.0</v>
      </c>
      <c r="O46" s="209">
        <v>995.0</v>
      </c>
      <c r="P46" s="9">
        <f t="shared" si="34"/>
        <v>995</v>
      </c>
      <c r="Q46" s="160">
        <f t="shared" si="35"/>
        <v>0.0002830248789</v>
      </c>
      <c r="R46" s="206"/>
      <c r="S46" s="9">
        <f t="shared" ref="S46:V46" si="48">B46+J46</f>
        <v>0</v>
      </c>
      <c r="T46" s="9">
        <f t="shared" si="48"/>
        <v>0</v>
      </c>
      <c r="U46" s="9">
        <f t="shared" si="48"/>
        <v>0</v>
      </c>
      <c r="V46" s="9">
        <f t="shared" si="48"/>
        <v>0</v>
      </c>
      <c r="W46" s="9">
        <f t="shared" si="37"/>
        <v>0</v>
      </c>
      <c r="X46" s="9">
        <f t="shared" si="38"/>
        <v>1484</v>
      </c>
      <c r="Y46" s="9">
        <f t="shared" si="39"/>
        <v>1484</v>
      </c>
      <c r="Z46" s="160">
        <f t="shared" si="40"/>
        <v>0.0001815100462</v>
      </c>
    </row>
    <row r="47" ht="11.25" customHeight="1">
      <c r="A47" s="208" t="s">
        <v>202</v>
      </c>
      <c r="B47" s="196">
        <v>0.0</v>
      </c>
      <c r="C47" s="209">
        <v>0.0</v>
      </c>
      <c r="D47" s="196">
        <v>0.0</v>
      </c>
      <c r="E47" s="196">
        <v>0.0</v>
      </c>
      <c r="F47" s="209">
        <v>591.0</v>
      </c>
      <c r="G47" s="196">
        <f t="shared" si="32"/>
        <v>591</v>
      </c>
      <c r="H47" s="160">
        <f t="shared" si="33"/>
        <v>0.0001268168499</v>
      </c>
      <c r="I47" s="4"/>
      <c r="J47" s="195">
        <v>0.0</v>
      </c>
      <c r="K47" s="196">
        <v>0.0</v>
      </c>
      <c r="L47" s="196">
        <v>0.0</v>
      </c>
      <c r="M47" s="196">
        <v>0.0</v>
      </c>
      <c r="N47" s="196">
        <v>0.0</v>
      </c>
      <c r="O47" s="209">
        <v>349.0</v>
      </c>
      <c r="P47" s="9">
        <f t="shared" si="34"/>
        <v>349</v>
      </c>
      <c r="Q47" s="160">
        <f t="shared" si="35"/>
        <v>0.00009927204294</v>
      </c>
      <c r="R47" s="206"/>
      <c r="S47" s="9">
        <f t="shared" ref="S47:V47" si="49">B47+J47</f>
        <v>0</v>
      </c>
      <c r="T47" s="9">
        <f t="shared" si="49"/>
        <v>0</v>
      </c>
      <c r="U47" s="9">
        <f t="shared" si="49"/>
        <v>0</v>
      </c>
      <c r="V47" s="9">
        <f t="shared" si="49"/>
        <v>0</v>
      </c>
      <c r="W47" s="9">
        <f t="shared" si="37"/>
        <v>0</v>
      </c>
      <c r="X47" s="9">
        <f t="shared" si="38"/>
        <v>940</v>
      </c>
      <c r="Y47" s="9">
        <f t="shared" si="39"/>
        <v>940</v>
      </c>
      <c r="Z47" s="160">
        <f t="shared" si="40"/>
        <v>0.0001149726708</v>
      </c>
    </row>
    <row r="48" ht="11.25" customHeight="1">
      <c r="A48" s="208" t="s">
        <v>203</v>
      </c>
      <c r="B48" s="196">
        <v>0.0</v>
      </c>
      <c r="C48" s="209">
        <v>0.0</v>
      </c>
      <c r="D48" s="196">
        <v>0.0</v>
      </c>
      <c r="E48" s="196">
        <v>0.0</v>
      </c>
      <c r="F48" s="209">
        <v>302.0</v>
      </c>
      <c r="G48" s="196">
        <f t="shared" si="32"/>
        <v>302</v>
      </c>
      <c r="H48" s="160">
        <f t="shared" si="33"/>
        <v>0.0000648031957</v>
      </c>
      <c r="I48" s="4"/>
      <c r="J48" s="195">
        <v>0.0</v>
      </c>
      <c r="K48" s="196">
        <v>0.0</v>
      </c>
      <c r="L48" s="196">
        <v>0.0</v>
      </c>
      <c r="M48" s="196">
        <v>0.0</v>
      </c>
      <c r="N48" s="196">
        <v>0.0</v>
      </c>
      <c r="O48" s="209">
        <v>0.0</v>
      </c>
      <c r="P48" s="9">
        <f t="shared" si="34"/>
        <v>0</v>
      </c>
      <c r="Q48" s="160">
        <f t="shared" si="35"/>
        <v>0</v>
      </c>
      <c r="R48" s="206"/>
      <c r="S48" s="9">
        <f t="shared" ref="S48:V48" si="50">B48+J48</f>
        <v>0</v>
      </c>
      <c r="T48" s="9">
        <f t="shared" si="50"/>
        <v>0</v>
      </c>
      <c r="U48" s="9">
        <f t="shared" si="50"/>
        <v>0</v>
      </c>
      <c r="V48" s="9">
        <f t="shared" si="50"/>
        <v>0</v>
      </c>
      <c r="W48" s="9">
        <f t="shared" si="37"/>
        <v>0</v>
      </c>
      <c r="X48" s="9">
        <f t="shared" si="38"/>
        <v>302</v>
      </c>
      <c r="Y48" s="9">
        <f t="shared" si="39"/>
        <v>302</v>
      </c>
      <c r="Z48" s="160">
        <f t="shared" si="40"/>
        <v>0.00003693802826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1">SUM(B37:B49)</f>
        <v>1803374</v>
      </c>
      <c r="C50" s="121">
        <f t="shared" si="51"/>
        <v>587226</v>
      </c>
      <c r="D50" s="121">
        <f t="shared" si="51"/>
        <v>299798</v>
      </c>
      <c r="E50" s="121">
        <f t="shared" si="51"/>
        <v>166252</v>
      </c>
      <c r="F50" s="121">
        <f t="shared" si="51"/>
        <v>1803614</v>
      </c>
      <c r="G50" s="121">
        <f t="shared" si="51"/>
        <v>4660264</v>
      </c>
      <c r="H50" s="210">
        <v>1.0</v>
      </c>
      <c r="I50" s="191"/>
      <c r="J50" s="170">
        <f t="shared" ref="J50:P50" si="52">sum(J37:J48)</f>
        <v>340263</v>
      </c>
      <c r="K50" s="27">
        <f t="shared" si="52"/>
        <v>233175</v>
      </c>
      <c r="L50" s="27">
        <f t="shared" si="52"/>
        <v>27887</v>
      </c>
      <c r="M50" s="27">
        <f t="shared" si="52"/>
        <v>178905</v>
      </c>
      <c r="N50" s="27">
        <f t="shared" si="52"/>
        <v>25080</v>
      </c>
      <c r="O50" s="27">
        <f t="shared" si="52"/>
        <v>2710282</v>
      </c>
      <c r="P50" s="27">
        <f t="shared" si="52"/>
        <v>3515592</v>
      </c>
      <c r="Q50" s="210">
        <v>1.0</v>
      </c>
      <c r="R50" s="206"/>
      <c r="S50" s="27">
        <f t="shared" ref="S50:V50" si="53">B50+J50</f>
        <v>2143637</v>
      </c>
      <c r="T50" s="27">
        <f t="shared" si="53"/>
        <v>820401</v>
      </c>
      <c r="U50" s="27">
        <f t="shared" si="53"/>
        <v>327685</v>
      </c>
      <c r="V50" s="27">
        <f t="shared" si="53"/>
        <v>345157</v>
      </c>
      <c r="W50" s="27">
        <f>N50</f>
        <v>25080</v>
      </c>
      <c r="X50" s="27">
        <f>F50+O50</f>
        <v>4513896</v>
      </c>
      <c r="Y50" s="27">
        <f>SUM(S50:X50)</f>
        <v>8175856</v>
      </c>
      <c r="Z50" s="173">
        <f>Y50/Y50</f>
        <v>1</v>
      </c>
    </row>
    <row r="51" ht="11.25" customHeight="1">
      <c r="A51" s="40" t="s">
        <v>12</v>
      </c>
      <c r="B51" s="117">
        <f>B50/G50</f>
        <v>0.3869682061</v>
      </c>
      <c r="C51" s="117">
        <f>C50/G50</f>
        <v>0.1260070245</v>
      </c>
      <c r="D51" s="117">
        <f>D50/G50</f>
        <v>0.06433069028</v>
      </c>
      <c r="E51" s="117">
        <f>E50/G50</f>
        <v>0.03567437381</v>
      </c>
      <c r="F51" s="117">
        <f>F50/G50</f>
        <v>0.3870197053</v>
      </c>
      <c r="G51" s="117">
        <f>G50/G50</f>
        <v>1</v>
      </c>
      <c r="H51" s="157"/>
      <c r="I51" s="4"/>
      <c r="J51" s="175">
        <f>J50/P50</f>
        <v>0.09678682851</v>
      </c>
      <c r="K51" s="117">
        <f>K50/P50</f>
        <v>0.06632595591</v>
      </c>
      <c r="L51" s="117">
        <f>L50/P50</f>
        <v>0.007932376681</v>
      </c>
      <c r="M51" s="117">
        <f>M50/P50</f>
        <v>0.05088901101</v>
      </c>
      <c r="N51" s="117">
        <f>N50/P50</f>
        <v>0.007133933631</v>
      </c>
      <c r="O51" s="117">
        <f>O50/P50</f>
        <v>0.7709318943</v>
      </c>
      <c r="P51" s="117">
        <f>P50/P50</f>
        <v>1</v>
      </c>
      <c r="Q51" s="157"/>
      <c r="R51" s="206"/>
      <c r="S51" s="28">
        <f>S50/Y50</f>
        <v>0.2621911394</v>
      </c>
      <c r="T51" s="28">
        <f>T50/Y50</f>
        <v>0.1003443554</v>
      </c>
      <c r="U51" s="28">
        <f>U50/Y50</f>
        <v>0.04007959534</v>
      </c>
      <c r="V51" s="28">
        <f>V50/Y50</f>
        <v>0.04221661928</v>
      </c>
      <c r="W51" s="28">
        <f>W50/Y50</f>
        <v>0.003067568705</v>
      </c>
      <c r="X51" s="28">
        <f>X50/Y50</f>
        <v>0.5521007219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4">SUM(B38:B48)</f>
        <v>0</v>
      </c>
      <c r="C52" s="40">
        <f t="shared" si="54"/>
        <v>583149</v>
      </c>
      <c r="D52" s="40">
        <f t="shared" si="54"/>
        <v>293844</v>
      </c>
      <c r="E52" s="40">
        <f t="shared" si="54"/>
        <v>4389</v>
      </c>
      <c r="F52" s="40">
        <f t="shared" si="54"/>
        <v>441650</v>
      </c>
      <c r="G52" s="40">
        <f t="shared" si="54"/>
        <v>1323032</v>
      </c>
      <c r="H52" s="157"/>
      <c r="I52" s="4"/>
      <c r="J52" s="174">
        <f t="shared" ref="J52:P52" si="55">SUM(J38:J48)</f>
        <v>0</v>
      </c>
      <c r="K52" s="40">
        <f t="shared" si="55"/>
        <v>218105</v>
      </c>
      <c r="L52" s="40">
        <f t="shared" si="55"/>
        <v>9686</v>
      </c>
      <c r="M52" s="40">
        <f t="shared" si="55"/>
        <v>2920</v>
      </c>
      <c r="N52" s="40">
        <f t="shared" si="55"/>
        <v>0</v>
      </c>
      <c r="O52" s="40">
        <f t="shared" si="55"/>
        <v>417364</v>
      </c>
      <c r="P52" s="40">
        <f t="shared" si="55"/>
        <v>648075</v>
      </c>
      <c r="Q52" s="157"/>
      <c r="R52" s="206"/>
      <c r="S52" s="9">
        <f t="shared" ref="S52:Y52" si="56">SUM(S38:S48)</f>
        <v>0</v>
      </c>
      <c r="T52" s="9">
        <f t="shared" si="56"/>
        <v>801254</v>
      </c>
      <c r="U52" s="9">
        <f t="shared" si="56"/>
        <v>303530</v>
      </c>
      <c r="V52" s="9">
        <f t="shared" si="56"/>
        <v>7309</v>
      </c>
      <c r="W52" s="9">
        <f t="shared" si="56"/>
        <v>0</v>
      </c>
      <c r="X52" s="9">
        <f t="shared" si="56"/>
        <v>859014</v>
      </c>
      <c r="Y52" s="9">
        <f t="shared" si="56"/>
        <v>1971107</v>
      </c>
      <c r="Z52" s="168"/>
    </row>
    <row r="53" ht="11.25" customHeight="1">
      <c r="A53" s="40" t="s">
        <v>22</v>
      </c>
      <c r="B53" s="4"/>
      <c r="C53" s="117">
        <f t="shared" ref="C53:G53" si="57">C52/C50</f>
        <v>0.9930571875</v>
      </c>
      <c r="D53" s="117">
        <f t="shared" si="57"/>
        <v>0.9801399609</v>
      </c>
      <c r="E53" s="117">
        <f t="shared" si="57"/>
        <v>0.02639968241</v>
      </c>
      <c r="F53" s="117">
        <f t="shared" si="57"/>
        <v>0.2448694676</v>
      </c>
      <c r="G53" s="117">
        <f t="shared" si="57"/>
        <v>0.283896363</v>
      </c>
      <c r="H53" s="157"/>
      <c r="I53" s="4"/>
      <c r="J53" s="175">
        <f t="shared" ref="J53:O53" si="58">B52/B50</f>
        <v>0</v>
      </c>
      <c r="K53" s="117">
        <f t="shared" si="58"/>
        <v>0.9930571875</v>
      </c>
      <c r="L53" s="117">
        <f t="shared" si="58"/>
        <v>0.9801399609</v>
      </c>
      <c r="M53" s="117">
        <f t="shared" si="58"/>
        <v>0.02639968241</v>
      </c>
      <c r="N53" s="117">
        <f t="shared" si="58"/>
        <v>0.2448694676</v>
      </c>
      <c r="O53" s="117">
        <f t="shared" si="58"/>
        <v>0.283896363</v>
      </c>
      <c r="P53" s="117">
        <f>P52/P50</f>
        <v>0.1843430637</v>
      </c>
      <c r="Q53" s="157"/>
      <c r="R53" s="206"/>
      <c r="S53" s="22">
        <f t="shared" ref="S53:Y53" si="59">S52/S50</f>
        <v>0</v>
      </c>
      <c r="T53" s="22">
        <f t="shared" si="59"/>
        <v>0.9766614131</v>
      </c>
      <c r="U53" s="22">
        <f t="shared" si="59"/>
        <v>0.9262859148</v>
      </c>
      <c r="V53" s="22">
        <f t="shared" si="59"/>
        <v>0.02117587069</v>
      </c>
      <c r="W53" s="22">
        <f t="shared" si="59"/>
        <v>0</v>
      </c>
      <c r="X53" s="22">
        <f t="shared" si="59"/>
        <v>0.1903043402</v>
      </c>
      <c r="Y53" s="22">
        <f t="shared" si="59"/>
        <v>0.2410887618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0.4407671167</v>
      </c>
      <c r="D54" s="126">
        <f>D52/G52</f>
        <v>0.2220989364</v>
      </c>
      <c r="E54" s="126">
        <f>E52/G52</f>
        <v>0.003317380078</v>
      </c>
      <c r="F54" s="126">
        <f>F52/G52</f>
        <v>0.3338165668</v>
      </c>
      <c r="G54" s="126">
        <f>G52/G52</f>
        <v>1</v>
      </c>
      <c r="H54" s="184"/>
      <c r="I54" s="125"/>
      <c r="J54" s="181">
        <f t="shared" ref="J54:K54" si="60">J52/O52</f>
        <v>0</v>
      </c>
      <c r="K54" s="126">
        <f t="shared" si="60"/>
        <v>0.3365428384</v>
      </c>
      <c r="L54" s="126">
        <f>L52/P52</f>
        <v>0.01494580103</v>
      </c>
      <c r="M54" s="126">
        <f>M52/P52</f>
        <v>0.004505651352</v>
      </c>
      <c r="N54" s="126">
        <f>N52/P52</f>
        <v>0</v>
      </c>
      <c r="O54" s="126">
        <f>O52/P52</f>
        <v>0.6440057092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0.406499495</v>
      </c>
      <c r="U54" s="32">
        <f>U52/Y52</f>
        <v>0.1539896109</v>
      </c>
      <c r="V54" s="32">
        <f>V52/Y52</f>
        <v>0.003708068613</v>
      </c>
      <c r="W54" s="32">
        <f>W52/Y52</f>
        <v>0</v>
      </c>
      <c r="X54" s="32">
        <f>X52/Y52</f>
        <v>0.4358028255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1">B37/B9</f>
        <v>309.4858418</v>
      </c>
      <c r="C61" s="9">
        <f t="shared" si="61"/>
        <v>214.5789474</v>
      </c>
      <c r="D61" s="9">
        <f t="shared" si="61"/>
        <v>220.5185185</v>
      </c>
      <c r="E61" s="9">
        <f t="shared" si="61"/>
        <v>307.1404175</v>
      </c>
      <c r="F61" s="9">
        <f t="shared" si="61"/>
        <v>323.7375802</v>
      </c>
      <c r="G61" s="9">
        <f t="shared" si="61"/>
        <v>314.625436</v>
      </c>
      <c r="H61" s="9"/>
      <c r="I61" s="9"/>
      <c r="J61" s="9">
        <f>J37/J9</f>
        <v>1034.234043</v>
      </c>
      <c r="K61" s="9">
        <f>K37/K22</f>
        <v>69.76851852</v>
      </c>
      <c r="L61" s="9">
        <f t="shared" ref="L61:P61" si="62">L37/L9</f>
        <v>1213.4</v>
      </c>
      <c r="M61" s="9">
        <f t="shared" si="62"/>
        <v>1023.168605</v>
      </c>
      <c r="N61" s="9">
        <f t="shared" si="62"/>
        <v>343.5616438</v>
      </c>
      <c r="O61" s="9">
        <f t="shared" si="62"/>
        <v>1027.753474</v>
      </c>
      <c r="P61" s="9">
        <f t="shared" si="62"/>
        <v>1012.183904</v>
      </c>
      <c r="Q61" s="9"/>
      <c r="R61" s="9"/>
      <c r="S61" s="9">
        <f t="shared" ref="S61:Y61" si="63">S37/S9</f>
        <v>348.2191358</v>
      </c>
      <c r="T61" s="9">
        <f t="shared" si="63"/>
        <v>598.34375</v>
      </c>
      <c r="U61" s="9">
        <f t="shared" si="63"/>
        <v>575.1190476</v>
      </c>
      <c r="V61" s="9">
        <f t="shared" si="63"/>
        <v>483.3304721</v>
      </c>
      <c r="W61" s="9">
        <f t="shared" si="63"/>
        <v>343.5616438</v>
      </c>
      <c r="X61" s="9">
        <f t="shared" si="63"/>
        <v>567.7045666</v>
      </c>
      <c r="Y61" s="9">
        <f t="shared" si="63"/>
        <v>461.662872</v>
      </c>
      <c r="Z61" s="4"/>
    </row>
    <row r="62" ht="11.25" customHeight="1">
      <c r="A62" s="19" t="s">
        <v>16</v>
      </c>
      <c r="B62" s="196">
        <v>0.0</v>
      </c>
      <c r="C62" s="9">
        <f t="shared" ref="C62:G62" si="64">C38/C10</f>
        <v>201.9130122</v>
      </c>
      <c r="D62" s="9">
        <f t="shared" si="64"/>
        <v>179.8559748</v>
      </c>
      <c r="E62" s="9">
        <f t="shared" si="64"/>
        <v>219.45</v>
      </c>
      <c r="F62" s="9">
        <f t="shared" si="64"/>
        <v>211.5211679</v>
      </c>
      <c r="G62" s="9">
        <f t="shared" si="64"/>
        <v>196.98124</v>
      </c>
      <c r="H62" s="9"/>
      <c r="I62" s="9"/>
      <c r="J62" s="196">
        <v>0.0</v>
      </c>
      <c r="K62" s="9">
        <f t="shared" ref="K62:M62" si="65">K38/K10</f>
        <v>963.030303</v>
      </c>
      <c r="L62" s="9">
        <f t="shared" si="65"/>
        <v>820.7272727</v>
      </c>
      <c r="M62" s="9">
        <f t="shared" si="65"/>
        <v>973.3333333</v>
      </c>
      <c r="N62" s="196">
        <v>0.0</v>
      </c>
      <c r="O62" s="9">
        <f t="shared" ref="O62:P62" si="66">O38/O10</f>
        <v>1026.376543</v>
      </c>
      <c r="P62" s="9">
        <f t="shared" si="66"/>
        <v>1004.789474</v>
      </c>
      <c r="Q62" s="9"/>
      <c r="R62" s="9"/>
      <c r="S62" s="196">
        <v>0.0</v>
      </c>
      <c r="T62" s="9">
        <f t="shared" ref="T62:V62" si="67">T38/T10</f>
        <v>219.551264</v>
      </c>
      <c r="U62" s="9">
        <f t="shared" si="67"/>
        <v>184.259213</v>
      </c>
      <c r="V62" s="9">
        <f t="shared" si="67"/>
        <v>317.7826087</v>
      </c>
      <c r="W62" s="196">
        <v>0.0</v>
      </c>
      <c r="X62" s="9">
        <f t="shared" ref="X62:Y62" si="68">X38/X10</f>
        <v>297.6873368</v>
      </c>
      <c r="Y62" s="9">
        <f t="shared" si="68"/>
        <v>233.8441048</v>
      </c>
      <c r="Z62" s="4"/>
    </row>
    <row r="63" ht="11.25" customHeight="1">
      <c r="A63" s="19" t="s">
        <v>17</v>
      </c>
      <c r="B63" s="196">
        <v>0.0</v>
      </c>
      <c r="C63" s="9">
        <f t="shared" ref="C63:C68" si="72">C39/C11</f>
        <v>256.0519248</v>
      </c>
      <c r="D63" s="196">
        <v>0.0</v>
      </c>
      <c r="E63" s="216">
        <v>0.0</v>
      </c>
      <c r="F63" s="9">
        <f t="shared" ref="F63:G63" si="69">F39/F11</f>
        <v>249.0094697</v>
      </c>
      <c r="G63" s="9">
        <f t="shared" si="69"/>
        <v>253.7914894</v>
      </c>
      <c r="H63" s="9"/>
      <c r="I63" s="9"/>
      <c r="J63" s="196">
        <v>0.0</v>
      </c>
      <c r="K63" s="9">
        <f>K39/K11</f>
        <v>997.4580645</v>
      </c>
      <c r="L63" s="196">
        <v>0.0</v>
      </c>
      <c r="M63" s="216">
        <v>0.0</v>
      </c>
      <c r="N63" s="196">
        <v>0.0</v>
      </c>
      <c r="O63" s="9">
        <f t="shared" ref="O63:P63" si="70">O39/O11</f>
        <v>1059.333333</v>
      </c>
      <c r="P63" s="9">
        <f t="shared" si="70"/>
        <v>1029.078864</v>
      </c>
      <c r="Q63" s="9"/>
      <c r="R63" s="9"/>
      <c r="S63" s="196">
        <v>0.0</v>
      </c>
      <c r="T63" s="9">
        <f t="shared" ref="T63:T68" si="74">T39/T11</f>
        <v>346.3962264</v>
      </c>
      <c r="U63" s="196">
        <v>0.0</v>
      </c>
      <c r="V63" s="196">
        <v>0.0</v>
      </c>
      <c r="W63" s="196">
        <v>0.0</v>
      </c>
      <c r="X63" s="9">
        <f t="shared" ref="X63:Y63" si="71">X39/X11</f>
        <v>439.2594203</v>
      </c>
      <c r="Y63" s="9">
        <f t="shared" si="71"/>
        <v>379.0545362</v>
      </c>
      <c r="Z63" s="4"/>
    </row>
    <row r="64" ht="11.25" customHeight="1">
      <c r="A64" s="19" t="s">
        <v>18</v>
      </c>
      <c r="B64" s="196">
        <v>0.0</v>
      </c>
      <c r="C64" s="9">
        <f t="shared" si="72"/>
        <v>207</v>
      </c>
      <c r="D64" s="9">
        <f t="shared" ref="D64:D65" si="76">D40/D12</f>
        <v>158.6842105</v>
      </c>
      <c r="E64" s="216">
        <v>0.0</v>
      </c>
      <c r="F64" s="9">
        <f t="shared" ref="F64:G64" si="73">F40/F12</f>
        <v>210.8</v>
      </c>
      <c r="G64" s="9">
        <f t="shared" si="73"/>
        <v>171.04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74"/>
        <v>207</v>
      </c>
      <c r="U64" s="9">
        <f t="shared" ref="U64:U65" si="80">U40/U12</f>
        <v>158.6842105</v>
      </c>
      <c r="V64" s="196">
        <v>0.0</v>
      </c>
      <c r="W64" s="196">
        <v>0.0</v>
      </c>
      <c r="X64" s="9">
        <f t="shared" ref="X64:Y64" si="75">X40/X12</f>
        <v>210.8</v>
      </c>
      <c r="Y64" s="9">
        <f t="shared" si="75"/>
        <v>171.04</v>
      </c>
      <c r="Z64" s="4"/>
    </row>
    <row r="65" ht="11.25" customHeight="1">
      <c r="A65" s="19" t="s">
        <v>155</v>
      </c>
      <c r="B65" s="196">
        <v>0.0</v>
      </c>
      <c r="C65" s="9">
        <f t="shared" si="72"/>
        <v>258.1363636</v>
      </c>
      <c r="D65" s="9">
        <f t="shared" si="76"/>
        <v>194.32</v>
      </c>
      <c r="E65" s="216">
        <v>0.0</v>
      </c>
      <c r="F65" s="9">
        <f t="shared" ref="F65:G65" si="77">F41/F13</f>
        <v>236.2592593</v>
      </c>
      <c r="G65" s="9">
        <f t="shared" si="77"/>
        <v>228.5945946</v>
      </c>
      <c r="H65" s="9"/>
      <c r="I65" s="9"/>
      <c r="J65" s="196">
        <v>0.0</v>
      </c>
      <c r="K65" s="9">
        <f t="shared" ref="K65:L65" si="78">K41/K13</f>
        <v>4882.6</v>
      </c>
      <c r="L65" s="9">
        <f t="shared" si="78"/>
        <v>658</v>
      </c>
      <c r="M65" s="216">
        <v>0.0</v>
      </c>
      <c r="N65" s="196">
        <v>0.0</v>
      </c>
      <c r="O65" s="9">
        <f t="shared" ref="O65:P65" si="79">O41/O13</f>
        <v>1104.12963</v>
      </c>
      <c r="P65" s="9">
        <f t="shared" si="79"/>
        <v>1411.566667</v>
      </c>
      <c r="Q65" s="9"/>
      <c r="R65" s="9"/>
      <c r="S65" s="196">
        <v>0.0</v>
      </c>
      <c r="T65" s="9">
        <f t="shared" si="74"/>
        <v>1114.518519</v>
      </c>
      <c r="U65" s="9">
        <f t="shared" si="80"/>
        <v>212.1538462</v>
      </c>
      <c r="V65" s="196">
        <v>0.0</v>
      </c>
      <c r="W65" s="196">
        <v>0.0</v>
      </c>
      <c r="X65" s="9">
        <f t="shared" ref="X65:Y65" si="81">X41/X13</f>
        <v>814.8395062</v>
      </c>
      <c r="Y65" s="9">
        <f t="shared" si="81"/>
        <v>758.2835821</v>
      </c>
      <c r="Z65" s="4"/>
    </row>
    <row r="66" ht="11.25" customHeight="1">
      <c r="A66" s="19" t="s">
        <v>19</v>
      </c>
      <c r="B66" s="196">
        <v>0.0</v>
      </c>
      <c r="C66" s="9">
        <f t="shared" si="72"/>
        <v>311.1428571</v>
      </c>
      <c r="D66" s="196">
        <v>0.0</v>
      </c>
      <c r="E66" s="216">
        <v>0.0</v>
      </c>
      <c r="F66" s="9">
        <f t="shared" ref="F66:G66" si="82">F42/F14</f>
        <v>285.375</v>
      </c>
      <c r="G66" s="9">
        <f t="shared" si="82"/>
        <v>300</v>
      </c>
      <c r="H66" s="9"/>
      <c r="I66" s="9"/>
      <c r="J66" s="196">
        <v>0.0</v>
      </c>
      <c r="K66" s="9">
        <f t="shared" ref="K66:K67" si="86">K42/K14</f>
        <v>870.7142857</v>
      </c>
      <c r="L66" s="196">
        <v>0.0</v>
      </c>
      <c r="M66" s="216">
        <v>0.0</v>
      </c>
      <c r="N66" s="196">
        <v>0.0</v>
      </c>
      <c r="O66" s="9">
        <f t="shared" ref="O66:P66" si="83">O42/O14</f>
        <v>521.1428571</v>
      </c>
      <c r="P66" s="9">
        <f t="shared" si="83"/>
        <v>695.9285714</v>
      </c>
      <c r="Q66" s="9"/>
      <c r="R66" s="9"/>
      <c r="S66" s="196">
        <v>0.0</v>
      </c>
      <c r="T66" s="9">
        <f t="shared" si="74"/>
        <v>451.0357143</v>
      </c>
      <c r="U66" s="196">
        <v>0.0</v>
      </c>
      <c r="V66" s="196">
        <v>0.0</v>
      </c>
      <c r="W66" s="196">
        <v>0.0</v>
      </c>
      <c r="X66" s="9">
        <f t="shared" ref="X66:Y66" si="84">X42/X14</f>
        <v>357.1304348</v>
      </c>
      <c r="Y66" s="9">
        <f t="shared" si="84"/>
        <v>408.6862745</v>
      </c>
      <c r="Z66" s="4"/>
    </row>
    <row r="67" ht="11.25" customHeight="1">
      <c r="A67" s="19" t="s">
        <v>64</v>
      </c>
      <c r="B67" s="196">
        <v>0.0</v>
      </c>
      <c r="C67" s="9">
        <f t="shared" si="72"/>
        <v>419.2857143</v>
      </c>
      <c r="D67" s="196">
        <v>0.0</v>
      </c>
      <c r="E67" s="216">
        <v>0.0</v>
      </c>
      <c r="F67" s="9">
        <f t="shared" ref="F67:G67" si="85">F43/F15</f>
        <v>417.7777778</v>
      </c>
      <c r="G67" s="9">
        <f t="shared" si="85"/>
        <v>418.4375</v>
      </c>
      <c r="H67" s="9"/>
      <c r="I67" s="9"/>
      <c r="J67" s="196">
        <v>0.0</v>
      </c>
      <c r="K67" s="9">
        <f t="shared" si="86"/>
        <v>403.6666667</v>
      </c>
      <c r="L67" s="196">
        <v>0.0</v>
      </c>
      <c r="M67" s="216">
        <v>0.0</v>
      </c>
      <c r="N67" s="196">
        <v>0.0</v>
      </c>
      <c r="O67" s="9">
        <f t="shared" ref="O67:P67" si="87">O43/O15</f>
        <v>568.4666667</v>
      </c>
      <c r="P67" s="9">
        <f t="shared" si="87"/>
        <v>541</v>
      </c>
      <c r="Q67" s="9"/>
      <c r="R67" s="9"/>
      <c r="S67" s="196">
        <v>0.0</v>
      </c>
      <c r="T67" s="9">
        <f t="shared" si="74"/>
        <v>414.6</v>
      </c>
      <c r="U67" s="196">
        <v>0.0</v>
      </c>
      <c r="V67" s="196">
        <v>0.0</v>
      </c>
      <c r="W67" s="196">
        <v>0.0</v>
      </c>
      <c r="X67" s="9">
        <f t="shared" ref="X67:Y67" si="88">X43/X15</f>
        <v>511.9583333</v>
      </c>
      <c r="Y67" s="9">
        <f t="shared" si="88"/>
        <v>483.3235294</v>
      </c>
      <c r="Z67" s="4"/>
    </row>
    <row r="68" ht="11.25" customHeight="1">
      <c r="A68" s="19" t="s">
        <v>65</v>
      </c>
      <c r="B68" s="196">
        <v>0.0</v>
      </c>
      <c r="C68" s="9">
        <f t="shared" si="72"/>
        <v>461.5</v>
      </c>
      <c r="D68" s="196">
        <v>0.0</v>
      </c>
      <c r="E68" s="216">
        <v>0.0</v>
      </c>
      <c r="F68" s="9">
        <f t="shared" ref="F68:G68" si="89">F44/F16</f>
        <v>267</v>
      </c>
      <c r="G68" s="9">
        <f t="shared" si="89"/>
        <v>331.8333333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0">O44/O16</f>
        <v>795.5</v>
      </c>
      <c r="P68" s="9">
        <f t="shared" si="90"/>
        <v>795.5</v>
      </c>
      <c r="Q68" s="9"/>
      <c r="R68" s="9"/>
      <c r="S68" s="196">
        <v>0.0</v>
      </c>
      <c r="T68" s="9">
        <f t="shared" si="74"/>
        <v>461.5</v>
      </c>
      <c r="U68" s="196">
        <v>0.0</v>
      </c>
      <c r="V68" s="196">
        <v>0.0</v>
      </c>
      <c r="W68" s="196">
        <v>0.0</v>
      </c>
      <c r="X68" s="9">
        <f t="shared" ref="X68:Y68" si="91">X44/X16</f>
        <v>584.1</v>
      </c>
      <c r="Y68" s="9">
        <f t="shared" si="91"/>
        <v>563.6666667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2">F45/F17</f>
        <v>436</v>
      </c>
      <c r="G69" s="9">
        <f t="shared" si="92"/>
        <v>436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3">O45/O17</f>
        <v>782</v>
      </c>
      <c r="P69" s="9">
        <f t="shared" si="93"/>
        <v>782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94">X45/X17</f>
        <v>534.8571429</v>
      </c>
      <c r="Y69" s="9">
        <f t="shared" si="94"/>
        <v>534.8571429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5">F46/F18</f>
        <v>244.5</v>
      </c>
      <c r="G70" s="9">
        <f t="shared" si="95"/>
        <v>244.5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6">O46/O18</f>
        <v>995</v>
      </c>
      <c r="P70" s="27">
        <f t="shared" si="96"/>
        <v>995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7">X46/X18</f>
        <v>494.6666667</v>
      </c>
      <c r="Y70" s="9">
        <f t="shared" si="97"/>
        <v>494.6666667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8">F47/F19</f>
        <v>295.5</v>
      </c>
      <c r="G71" s="9">
        <f t="shared" si="98"/>
        <v>295.5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99">X47/X19</f>
        <v>313.3333333</v>
      </c>
      <c r="Y71" s="9">
        <f t="shared" si="99"/>
        <v>313.3333333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100">F48/F20</f>
        <v>302</v>
      </c>
      <c r="G72" s="9">
        <f t="shared" si="100"/>
        <v>302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0.0</v>
      </c>
      <c r="Y72" s="9">
        <f>Y48/Y20</f>
        <v>302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1">B50/B22</f>
        <v>309.4858418</v>
      </c>
      <c r="C74" s="27">
        <f t="shared" si="101"/>
        <v>227.6069767</v>
      </c>
      <c r="D74" s="27">
        <f t="shared" si="101"/>
        <v>180.4924744</v>
      </c>
      <c r="E74" s="27">
        <f t="shared" si="101"/>
        <v>303.9341865</v>
      </c>
      <c r="F74" s="27">
        <f t="shared" si="101"/>
        <v>292.0359456</v>
      </c>
      <c r="G74" s="27">
        <f t="shared" si="101"/>
        <v>277.5453517</v>
      </c>
      <c r="H74" s="27"/>
      <c r="I74" s="27"/>
      <c r="J74" s="27">
        <f t="shared" ref="J74:O74" si="102">J50/J22</f>
        <v>1034.234043</v>
      </c>
      <c r="K74" s="27">
        <f t="shared" si="102"/>
        <v>1079.513889</v>
      </c>
      <c r="L74" s="27">
        <f t="shared" si="102"/>
        <v>1032.851852</v>
      </c>
      <c r="M74" s="27">
        <f t="shared" si="102"/>
        <v>1022.314286</v>
      </c>
      <c r="N74" s="27">
        <f t="shared" si="102"/>
        <v>343.5616438</v>
      </c>
      <c r="O74" s="27">
        <f t="shared" si="102"/>
        <v>1026.233245</v>
      </c>
      <c r="P74" s="27"/>
      <c r="Q74" s="27"/>
      <c r="R74" s="27"/>
      <c r="S74" s="27">
        <f t="shared" ref="S74:Y74" si="103">S50/S22</f>
        <v>348.2191358</v>
      </c>
      <c r="T74" s="27">
        <f t="shared" si="103"/>
        <v>293.4195279</v>
      </c>
      <c r="U74" s="27">
        <f t="shared" si="103"/>
        <v>194.1261848</v>
      </c>
      <c r="V74" s="27">
        <f t="shared" si="103"/>
        <v>478.0567867</v>
      </c>
      <c r="W74" s="27">
        <f t="shared" si="103"/>
        <v>343.5616438</v>
      </c>
      <c r="X74" s="27">
        <f t="shared" si="103"/>
        <v>511.9537258</v>
      </c>
      <c r="Y74" s="27">
        <f t="shared" si="103"/>
        <v>403.7260382</v>
      </c>
      <c r="Z74" s="4"/>
    </row>
    <row r="75" ht="11.25" customHeight="1">
      <c r="A75" s="29" t="s">
        <v>21</v>
      </c>
      <c r="B75" s="27"/>
      <c r="C75" s="27">
        <f t="shared" ref="C75:G75" si="104">C52/C24</f>
        <v>227.7036314</v>
      </c>
      <c r="D75" s="27">
        <f t="shared" si="104"/>
        <v>179.8310894</v>
      </c>
      <c r="E75" s="27">
        <f t="shared" si="104"/>
        <v>219.45</v>
      </c>
      <c r="F75" s="27">
        <f t="shared" si="104"/>
        <v>224.4156504</v>
      </c>
      <c r="G75" s="27">
        <f t="shared" si="104"/>
        <v>213.9443726</v>
      </c>
      <c r="H75" s="27"/>
      <c r="I75" s="27"/>
      <c r="J75" s="27"/>
      <c r="K75" s="27">
        <f t="shared" ref="K75:M75" si="105">K52/K24</f>
        <v>1074.408867</v>
      </c>
      <c r="L75" s="27">
        <f t="shared" si="105"/>
        <v>807.1666667</v>
      </c>
      <c r="M75" s="27">
        <f t="shared" si="105"/>
        <v>973.3333333</v>
      </c>
      <c r="N75" s="27"/>
      <c r="O75" s="27">
        <f>O52/O24</f>
        <v>1017.960976</v>
      </c>
      <c r="P75" s="27"/>
      <c r="Q75" s="27"/>
      <c r="R75" s="27"/>
      <c r="S75" s="27"/>
      <c r="T75" s="27">
        <f t="shared" ref="T75:V75" si="106">T52/T24</f>
        <v>289.8892909</v>
      </c>
      <c r="U75" s="27">
        <f t="shared" si="106"/>
        <v>184.4046173</v>
      </c>
      <c r="V75" s="27">
        <f t="shared" si="106"/>
        <v>317.7826087</v>
      </c>
      <c r="W75" s="27"/>
      <c r="X75" s="27">
        <f t="shared" ref="X75:Y75" si="107">X52/X24</f>
        <v>361.2338099</v>
      </c>
      <c r="Y75" s="27">
        <f t="shared" si="107"/>
        <v>289.4005286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G24-'2020'!G24</f>
        <v>-2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G9-'2020'!G9</f>
        <v>10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-12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P24-'2020'!P24</f>
        <v>1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P9-'2020'!P9</f>
        <v>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-3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G52-'2020'!G52</f>
        <v>-15014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G37-'2020'!G37</f>
        <v>-39324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24310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P52-'2020'!P52</f>
        <v>33321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P37-'2020'!P37</f>
        <v>72994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-39673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212</v>
      </c>
      <c r="B98" s="4"/>
      <c r="C98" s="219" t="s">
        <v>213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C98"/>
  </hyperlinks>
  <printOptions/>
  <pageMargins bottom="0.75" footer="0.0" header="0.0" left="0.7" right="0.7" top="0.75"/>
  <pageSetup paperSize="9" orientation="portrait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44562.0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211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5698.0</v>
      </c>
      <c r="C9" s="196">
        <v>17.0</v>
      </c>
      <c r="D9" s="196">
        <v>27.0</v>
      </c>
      <c r="E9" s="196">
        <v>518.0</v>
      </c>
      <c r="F9" s="196">
        <v>4344.0</v>
      </c>
      <c r="G9" s="196">
        <f t="shared" ref="G9:G20" si="2">sum(B9:F9)</f>
        <v>10604</v>
      </c>
      <c r="H9" s="160">
        <f t="shared" ref="H9:H20" si="3">G9/G$22</f>
        <v>0.6317169069</v>
      </c>
      <c r="I9" s="161"/>
      <c r="J9" s="195">
        <v>309.0</v>
      </c>
      <c r="K9" s="196">
        <v>13.0</v>
      </c>
      <c r="L9" s="196">
        <v>15.0</v>
      </c>
      <c r="M9" s="196">
        <v>161.0</v>
      </c>
      <c r="N9" s="196">
        <v>72.0</v>
      </c>
      <c r="O9" s="196">
        <v>2272.0</v>
      </c>
      <c r="P9" s="196">
        <f t="shared" ref="P9:P20" si="4">sum(J9:O9)</f>
        <v>2842</v>
      </c>
      <c r="Q9" s="160">
        <f t="shared" ref="Q9:Q20" si="5">P9/P$22</f>
        <v>0.818312698</v>
      </c>
      <c r="R9" s="4"/>
      <c r="S9" s="159">
        <f t="shared" ref="S9:V9" si="1">B9+J9</f>
        <v>6007</v>
      </c>
      <c r="T9" s="9">
        <f t="shared" si="1"/>
        <v>30</v>
      </c>
      <c r="U9" s="9">
        <f t="shared" si="1"/>
        <v>42</v>
      </c>
      <c r="V9" s="9">
        <f t="shared" si="1"/>
        <v>679</v>
      </c>
      <c r="W9" s="9">
        <f t="shared" ref="W9:W19" si="7">N9</f>
        <v>72</v>
      </c>
      <c r="X9" s="9">
        <f t="shared" ref="X9:X19" si="8">F9+O9</f>
        <v>6616</v>
      </c>
      <c r="Y9" s="9">
        <f t="shared" ref="Y9:Y19" si="9">sum(G9,P9)</f>
        <v>13446</v>
      </c>
      <c r="Z9" s="160">
        <f t="shared" ref="Z9:Z20" si="10">Y9/Y$22</f>
        <v>0.6637377826</v>
      </c>
    </row>
    <row r="10" ht="11.25" customHeight="1">
      <c r="A10" s="158" t="s">
        <v>16</v>
      </c>
      <c r="B10" s="195">
        <v>0.0</v>
      </c>
      <c r="C10" s="196">
        <v>1372.0</v>
      </c>
      <c r="D10" s="196">
        <v>1559.0</v>
      </c>
      <c r="E10" s="196">
        <v>20.0</v>
      </c>
      <c r="F10" s="196">
        <v>1421.0</v>
      </c>
      <c r="G10" s="196">
        <f t="shared" si="2"/>
        <v>4372</v>
      </c>
      <c r="H10" s="160">
        <f t="shared" si="3"/>
        <v>0.2604551412</v>
      </c>
      <c r="I10" s="161"/>
      <c r="J10" s="195">
        <v>0.0</v>
      </c>
      <c r="K10" s="196">
        <v>30.0</v>
      </c>
      <c r="L10" s="196">
        <v>11.0</v>
      </c>
      <c r="M10" s="196">
        <v>3.0</v>
      </c>
      <c r="N10" s="196">
        <v>0.0</v>
      </c>
      <c r="O10" s="196">
        <v>169.0</v>
      </c>
      <c r="P10" s="196">
        <f t="shared" si="4"/>
        <v>213</v>
      </c>
      <c r="Q10" s="160">
        <f t="shared" si="5"/>
        <v>0.06133026202</v>
      </c>
      <c r="R10" s="4"/>
      <c r="S10" s="159">
        <f t="shared" ref="S10:V10" si="6">B10+J10</f>
        <v>0</v>
      </c>
      <c r="T10" s="9">
        <f t="shared" si="6"/>
        <v>1402</v>
      </c>
      <c r="U10" s="9">
        <f t="shared" si="6"/>
        <v>1570</v>
      </c>
      <c r="V10" s="9">
        <f t="shared" si="6"/>
        <v>23</v>
      </c>
      <c r="W10" s="9">
        <f t="shared" si="7"/>
        <v>0</v>
      </c>
      <c r="X10" s="9">
        <f t="shared" si="8"/>
        <v>1590</v>
      </c>
      <c r="Y10" s="9">
        <f t="shared" si="9"/>
        <v>4585</v>
      </c>
      <c r="Z10" s="160">
        <f t="shared" si="10"/>
        <v>0.2263303386</v>
      </c>
    </row>
    <row r="11" ht="11.25" customHeight="1">
      <c r="A11" s="158" t="s">
        <v>17</v>
      </c>
      <c r="B11" s="195">
        <v>0.0</v>
      </c>
      <c r="C11" s="196">
        <v>1005.0</v>
      </c>
      <c r="D11" s="196">
        <v>0.0</v>
      </c>
      <c r="E11" s="196">
        <v>0.0</v>
      </c>
      <c r="F11" s="196">
        <v>637.0</v>
      </c>
      <c r="G11" s="196">
        <f t="shared" si="2"/>
        <v>1642</v>
      </c>
      <c r="H11" s="160">
        <f t="shared" si="3"/>
        <v>0.09781961158</v>
      </c>
      <c r="I11" s="161"/>
      <c r="J11" s="195">
        <v>0.0</v>
      </c>
      <c r="K11" s="196">
        <v>144.0</v>
      </c>
      <c r="L11" s="196">
        <v>0.0</v>
      </c>
      <c r="M11" s="196">
        <v>0.0</v>
      </c>
      <c r="N11" s="196">
        <v>0.0</v>
      </c>
      <c r="O11" s="196">
        <v>172.0</v>
      </c>
      <c r="P11" s="196">
        <f t="shared" si="4"/>
        <v>316</v>
      </c>
      <c r="Q11" s="160">
        <f t="shared" si="5"/>
        <v>0.09098761877</v>
      </c>
      <c r="R11" s="4"/>
      <c r="S11" s="159">
        <f t="shared" ref="S11:V11" si="11">B11+J11</f>
        <v>0</v>
      </c>
      <c r="T11" s="9">
        <f t="shared" si="11"/>
        <v>1149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809</v>
      </c>
      <c r="Y11" s="9">
        <f t="shared" si="9"/>
        <v>1958</v>
      </c>
      <c r="Z11" s="160">
        <f t="shared" si="10"/>
        <v>0.09665317405</v>
      </c>
    </row>
    <row r="12" ht="11.25" customHeight="1">
      <c r="A12" s="158" t="s">
        <v>18</v>
      </c>
      <c r="B12" s="195">
        <v>0.0</v>
      </c>
      <c r="C12" s="196">
        <v>1.0</v>
      </c>
      <c r="D12" s="196">
        <v>19.0</v>
      </c>
      <c r="E12" s="196">
        <v>0.0</v>
      </c>
      <c r="F12" s="196">
        <v>5.0</v>
      </c>
      <c r="G12" s="196">
        <f t="shared" si="2"/>
        <v>25</v>
      </c>
      <c r="H12" s="160">
        <f t="shared" si="3"/>
        <v>0.001489336352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4"/>
        <v>0</v>
      </c>
      <c r="Q12" s="160">
        <f t="shared" si="5"/>
        <v>0</v>
      </c>
      <c r="R12" s="4"/>
      <c r="S12" s="159">
        <f t="shared" ref="S12:V12" si="12">B12+J12</f>
        <v>0</v>
      </c>
      <c r="T12" s="9">
        <f t="shared" si="12"/>
        <v>1</v>
      </c>
      <c r="U12" s="9">
        <f t="shared" si="12"/>
        <v>19</v>
      </c>
      <c r="V12" s="9">
        <f t="shared" si="12"/>
        <v>0</v>
      </c>
      <c r="W12" s="9">
        <f t="shared" si="7"/>
        <v>0</v>
      </c>
      <c r="X12" s="9">
        <f t="shared" si="8"/>
        <v>5</v>
      </c>
      <c r="Y12" s="9">
        <f t="shared" si="9"/>
        <v>25</v>
      </c>
      <c r="Z12" s="160">
        <f t="shared" si="10"/>
        <v>0.001234080363</v>
      </c>
    </row>
    <row r="13" ht="11.25" customHeight="1">
      <c r="A13" s="158" t="s">
        <v>155</v>
      </c>
      <c r="B13" s="195">
        <v>0.0</v>
      </c>
      <c r="C13" s="196">
        <v>22.0</v>
      </c>
      <c r="D13" s="196">
        <v>25.0</v>
      </c>
      <c r="E13" s="196">
        <v>0.0</v>
      </c>
      <c r="F13" s="196">
        <v>28.0</v>
      </c>
      <c r="G13" s="196">
        <f t="shared" si="2"/>
        <v>75</v>
      </c>
      <c r="H13" s="160">
        <f t="shared" si="3"/>
        <v>0.004468009055</v>
      </c>
      <c r="I13" s="161"/>
      <c r="J13" s="195">
        <v>0.0</v>
      </c>
      <c r="K13" s="196">
        <v>5.0</v>
      </c>
      <c r="L13" s="196">
        <v>1.0</v>
      </c>
      <c r="M13" s="196">
        <v>0.0</v>
      </c>
      <c r="N13" s="196">
        <v>0.0</v>
      </c>
      <c r="O13" s="196">
        <v>54.0</v>
      </c>
      <c r="P13" s="196">
        <f t="shared" si="4"/>
        <v>60</v>
      </c>
      <c r="Q13" s="160">
        <f t="shared" si="5"/>
        <v>0.01727613015</v>
      </c>
      <c r="R13" s="4"/>
      <c r="S13" s="159">
        <f t="shared" ref="S13:V13" si="13">B13+J13</f>
        <v>0</v>
      </c>
      <c r="T13" s="9">
        <f t="shared" si="13"/>
        <v>27</v>
      </c>
      <c r="U13" s="9">
        <f t="shared" si="13"/>
        <v>26</v>
      </c>
      <c r="V13" s="9">
        <f t="shared" si="13"/>
        <v>0</v>
      </c>
      <c r="W13" s="9">
        <f t="shared" si="7"/>
        <v>0</v>
      </c>
      <c r="X13" s="9">
        <f t="shared" si="8"/>
        <v>82</v>
      </c>
      <c r="Y13" s="9">
        <f t="shared" si="9"/>
        <v>135</v>
      </c>
      <c r="Z13" s="160">
        <f t="shared" si="10"/>
        <v>0.006664033962</v>
      </c>
    </row>
    <row r="14" ht="11.25" customHeight="1">
      <c r="A14" s="158" t="s">
        <v>19</v>
      </c>
      <c r="B14" s="195">
        <v>0.0</v>
      </c>
      <c r="C14" s="196">
        <v>21.0</v>
      </c>
      <c r="D14" s="196">
        <v>0.0</v>
      </c>
      <c r="E14" s="196">
        <v>0.0</v>
      </c>
      <c r="F14" s="196">
        <v>15.0</v>
      </c>
      <c r="G14" s="196">
        <f t="shared" si="2"/>
        <v>36</v>
      </c>
      <c r="H14" s="160">
        <f t="shared" si="3"/>
        <v>0.002144644346</v>
      </c>
      <c r="I14" s="161"/>
      <c r="J14" s="195">
        <v>0.0</v>
      </c>
      <c r="K14" s="196">
        <v>7.0</v>
      </c>
      <c r="L14" s="196">
        <v>0.0</v>
      </c>
      <c r="M14" s="196">
        <v>0.0</v>
      </c>
      <c r="N14" s="196">
        <v>0.0</v>
      </c>
      <c r="O14" s="196">
        <v>7.0</v>
      </c>
      <c r="P14" s="196">
        <f t="shared" si="4"/>
        <v>14</v>
      </c>
      <c r="Q14" s="160">
        <f t="shared" si="5"/>
        <v>0.004031097034</v>
      </c>
      <c r="R14" s="4"/>
      <c r="S14" s="159">
        <f t="shared" ref="S14:V14" si="14">B14+J14</f>
        <v>0</v>
      </c>
      <c r="T14" s="9">
        <f t="shared" si="14"/>
        <v>28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22</v>
      </c>
      <c r="Y14" s="9">
        <f t="shared" si="9"/>
        <v>50</v>
      </c>
      <c r="Z14" s="160">
        <f t="shared" si="10"/>
        <v>0.002468160727</v>
      </c>
    </row>
    <row r="15" ht="11.25" customHeight="1">
      <c r="A15" s="158" t="s">
        <v>64</v>
      </c>
      <c r="B15" s="195">
        <v>0.0</v>
      </c>
      <c r="C15" s="196">
        <v>7.0</v>
      </c>
      <c r="D15" s="196">
        <v>0.0</v>
      </c>
      <c r="E15" s="196">
        <v>0.0</v>
      </c>
      <c r="F15" s="196">
        <v>9.0</v>
      </c>
      <c r="G15" s="196">
        <f t="shared" si="2"/>
        <v>16</v>
      </c>
      <c r="H15" s="160">
        <f t="shared" si="3"/>
        <v>0.0009531752651</v>
      </c>
      <c r="I15" s="161"/>
      <c r="J15" s="195">
        <v>0.0</v>
      </c>
      <c r="K15" s="196">
        <v>3.0</v>
      </c>
      <c r="L15" s="196">
        <v>0.0</v>
      </c>
      <c r="M15" s="196">
        <v>0.0</v>
      </c>
      <c r="N15" s="196">
        <v>0.0</v>
      </c>
      <c r="O15" s="196">
        <v>15.0</v>
      </c>
      <c r="P15" s="196">
        <f t="shared" si="4"/>
        <v>18</v>
      </c>
      <c r="Q15" s="160">
        <f t="shared" si="5"/>
        <v>0.005182839044</v>
      </c>
      <c r="R15" s="4"/>
      <c r="S15" s="159">
        <f t="shared" ref="S15:V15" si="15">B15+J15</f>
        <v>0</v>
      </c>
      <c r="T15" s="9">
        <f t="shared" si="15"/>
        <v>10</v>
      </c>
      <c r="U15" s="9">
        <f t="shared" si="15"/>
        <v>0</v>
      </c>
      <c r="V15" s="9">
        <f t="shared" si="15"/>
        <v>0</v>
      </c>
      <c r="W15" s="9">
        <f t="shared" si="7"/>
        <v>0</v>
      </c>
      <c r="X15" s="9">
        <f t="shared" si="8"/>
        <v>24</v>
      </c>
      <c r="Y15" s="9">
        <f t="shared" si="9"/>
        <v>34</v>
      </c>
      <c r="Z15" s="160">
        <f t="shared" si="10"/>
        <v>0.001678349294</v>
      </c>
    </row>
    <row r="16" ht="11.25" customHeight="1">
      <c r="A16" s="158" t="s">
        <v>65</v>
      </c>
      <c r="B16" s="195">
        <v>0.0</v>
      </c>
      <c r="C16" s="196">
        <v>1.0</v>
      </c>
      <c r="D16" s="196">
        <v>0.0</v>
      </c>
      <c r="E16" s="196">
        <v>0.0</v>
      </c>
      <c r="F16" s="196">
        <v>5.0</v>
      </c>
      <c r="G16" s="196">
        <f t="shared" si="2"/>
        <v>6</v>
      </c>
      <c r="H16" s="160">
        <f t="shared" si="3"/>
        <v>0.0003574407244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4"/>
        <v>6</v>
      </c>
      <c r="Q16" s="160">
        <f t="shared" si="5"/>
        <v>0.001727613015</v>
      </c>
      <c r="R16" s="4"/>
      <c r="S16" s="159">
        <f t="shared" ref="S16:V16" si="16">B16+J16</f>
        <v>0</v>
      </c>
      <c r="T16" s="9">
        <f t="shared" si="16"/>
        <v>1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11</v>
      </c>
      <c r="Y16" s="9">
        <f t="shared" si="9"/>
        <v>12</v>
      </c>
      <c r="Z16" s="160">
        <f t="shared" si="10"/>
        <v>0.0005923585744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f t="shared" si="2"/>
        <v>5</v>
      </c>
      <c r="H17" s="160">
        <f t="shared" si="3"/>
        <v>0.0002978672703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4"/>
        <v>2</v>
      </c>
      <c r="Q17" s="160">
        <f t="shared" si="5"/>
        <v>0.0005758710049</v>
      </c>
      <c r="R17" s="4"/>
      <c r="S17" s="159">
        <f t="shared" ref="S17:V17" si="17">B17+J17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7</v>
      </c>
      <c r="Y17" s="9">
        <f t="shared" si="9"/>
        <v>7</v>
      </c>
      <c r="Z17" s="160">
        <f t="shared" si="10"/>
        <v>0.0003455425017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0.0</v>
      </c>
      <c r="F18" s="196">
        <v>2.0</v>
      </c>
      <c r="G18" s="196">
        <f t="shared" si="2"/>
        <v>2</v>
      </c>
      <c r="H18" s="160">
        <f t="shared" si="3"/>
        <v>0.0001191469081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4"/>
        <v>1</v>
      </c>
      <c r="Q18" s="160">
        <f t="shared" si="5"/>
        <v>0.0002879355024</v>
      </c>
      <c r="R18" s="4"/>
      <c r="S18" s="159">
        <f t="shared" ref="S18:V18" si="18">B18+J18</f>
        <v>0</v>
      </c>
      <c r="T18" s="9">
        <f t="shared" si="18"/>
        <v>0</v>
      </c>
      <c r="U18" s="9">
        <f t="shared" si="18"/>
        <v>0</v>
      </c>
      <c r="V18" s="9">
        <f t="shared" si="18"/>
        <v>0</v>
      </c>
      <c r="W18" s="9">
        <f t="shared" si="7"/>
        <v>0</v>
      </c>
      <c r="X18" s="9">
        <f t="shared" si="8"/>
        <v>3</v>
      </c>
      <c r="Y18" s="9">
        <f t="shared" si="9"/>
        <v>3</v>
      </c>
      <c r="Z18" s="160">
        <f t="shared" si="10"/>
        <v>0.0001480896436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2.0</v>
      </c>
      <c r="G19" s="196">
        <f t="shared" si="2"/>
        <v>2</v>
      </c>
      <c r="H19" s="160">
        <f t="shared" si="3"/>
        <v>0.0001191469081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1.0</v>
      </c>
      <c r="P19" s="196">
        <f t="shared" si="4"/>
        <v>1</v>
      </c>
      <c r="Q19" s="160">
        <f t="shared" si="5"/>
        <v>0.0002879355024</v>
      </c>
      <c r="R19" s="4"/>
      <c r="S19" s="159">
        <f t="shared" ref="S19:V19" si="19">B19+J19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3</v>
      </c>
      <c r="Y19" s="9">
        <f t="shared" si="9"/>
        <v>3</v>
      </c>
      <c r="Z19" s="160">
        <f t="shared" si="10"/>
        <v>0.0001480896436</v>
      </c>
    </row>
    <row r="20" ht="11.25" customHeight="1">
      <c r="A20" s="195" t="s">
        <v>203</v>
      </c>
      <c r="B20" s="198">
        <v>0.0</v>
      </c>
      <c r="C20" s="199">
        <v>0.0</v>
      </c>
      <c r="D20" s="196">
        <v>0.0</v>
      </c>
      <c r="E20" s="196">
        <v>0.0</v>
      </c>
      <c r="F20" s="199">
        <v>1.0</v>
      </c>
      <c r="G20" s="196">
        <f t="shared" si="2"/>
        <v>1</v>
      </c>
      <c r="H20" s="160">
        <f t="shared" si="3"/>
        <v>0.00005957345407</v>
      </c>
      <c r="I20" s="200"/>
      <c r="J20" s="195">
        <v>0.0</v>
      </c>
      <c r="K20" s="196">
        <v>0.0</v>
      </c>
      <c r="L20" s="196">
        <v>0.0</v>
      </c>
      <c r="M20" s="196">
        <v>0.0</v>
      </c>
      <c r="N20" s="196">
        <v>0.0</v>
      </c>
      <c r="O20" s="199">
        <v>0.0</v>
      </c>
      <c r="P20" s="196">
        <f t="shared" si="4"/>
        <v>0</v>
      </c>
      <c r="Q20" s="160">
        <f t="shared" si="5"/>
        <v>0</v>
      </c>
      <c r="R20" s="4"/>
      <c r="S20" s="195">
        <v>0.0</v>
      </c>
      <c r="T20" s="196">
        <v>0.0</v>
      </c>
      <c r="U20" s="196">
        <v>0.0</v>
      </c>
      <c r="V20" s="196">
        <v>0.0</v>
      </c>
      <c r="W20" s="196">
        <v>0.0</v>
      </c>
      <c r="X20" s="196">
        <v>0.0</v>
      </c>
      <c r="Y20" s="196">
        <v>1.0</v>
      </c>
      <c r="Z20" s="160">
        <f t="shared" si="10"/>
        <v>0.00004936321453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48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5698</v>
      </c>
      <c r="C22" s="27">
        <f t="shared" ref="C22:F22" si="20">SUM(C9:C20)</f>
        <v>2446</v>
      </c>
      <c r="D22" s="27">
        <f t="shared" si="20"/>
        <v>1630</v>
      </c>
      <c r="E22" s="27">
        <f t="shared" si="20"/>
        <v>538</v>
      </c>
      <c r="F22" s="27">
        <f t="shared" si="20"/>
        <v>6474</v>
      </c>
      <c r="G22" s="27">
        <f>sum(G9:G20)</f>
        <v>16786</v>
      </c>
      <c r="H22" s="171">
        <f>G22/G22</f>
        <v>1</v>
      </c>
      <c r="I22" s="161"/>
      <c r="J22" s="172">
        <f t="shared" ref="J22:O22" si="21">SUM(J9:J20)</f>
        <v>309</v>
      </c>
      <c r="K22" s="121">
        <f t="shared" si="21"/>
        <v>202</v>
      </c>
      <c r="L22" s="121">
        <f t="shared" si="21"/>
        <v>27</v>
      </c>
      <c r="M22" s="123">
        <f t="shared" si="21"/>
        <v>164</v>
      </c>
      <c r="N22" s="123">
        <f t="shared" si="21"/>
        <v>72</v>
      </c>
      <c r="O22" s="123">
        <f t="shared" si="21"/>
        <v>2699</v>
      </c>
      <c r="P22" s="123">
        <f>sum(P9:P20)</f>
        <v>3473</v>
      </c>
      <c r="Q22" s="171">
        <f>P22/P22</f>
        <v>1</v>
      </c>
      <c r="R22" s="4"/>
      <c r="S22" s="170">
        <f t="shared" ref="S22:V22" si="22">B22+J22</f>
        <v>6007</v>
      </c>
      <c r="T22" s="27">
        <f t="shared" si="22"/>
        <v>2648</v>
      </c>
      <c r="U22" s="27">
        <f t="shared" si="22"/>
        <v>1657</v>
      </c>
      <c r="V22" s="27">
        <f t="shared" si="22"/>
        <v>702</v>
      </c>
      <c r="W22" s="27">
        <f>N22</f>
        <v>72</v>
      </c>
      <c r="X22" s="27">
        <f>F22+O22</f>
        <v>9173</v>
      </c>
      <c r="Y22" s="27">
        <f>sum(Y9:Y19)</f>
        <v>20258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0.1457166687</v>
      </c>
      <c r="D23" s="117">
        <f>D22/G22</f>
        <v>0.09710473013</v>
      </c>
      <c r="E23" s="117">
        <f>E22/G22</f>
        <v>0.03205051829</v>
      </c>
      <c r="F23" s="117">
        <f>F22/G22</f>
        <v>0.3856785416</v>
      </c>
      <c r="G23" s="117">
        <f>G22/G22</f>
        <v>1</v>
      </c>
      <c r="H23" s="160"/>
      <c r="I23" s="176"/>
      <c r="J23" s="175">
        <f>J22/P22</f>
        <v>0.08897207026</v>
      </c>
      <c r="K23" s="117">
        <f>K22/P22</f>
        <v>0.05816297149</v>
      </c>
      <c r="L23" s="117">
        <f>L22/P22</f>
        <v>0.007774258566</v>
      </c>
      <c r="M23" s="117">
        <f>M22/P22</f>
        <v>0.0472214224</v>
      </c>
      <c r="N23" s="117">
        <f>N22/P22</f>
        <v>0.02073135618</v>
      </c>
      <c r="O23" s="117">
        <f>O22/P22</f>
        <v>0.7771379211</v>
      </c>
      <c r="P23" s="117">
        <f>P22/P22</f>
        <v>1</v>
      </c>
      <c r="Q23" s="157"/>
      <c r="R23" s="4"/>
      <c r="S23" s="177">
        <f>S22/Y22</f>
        <v>0.2965248297</v>
      </c>
      <c r="T23" s="28">
        <f>T22/Y22</f>
        <v>0.1307137921</v>
      </c>
      <c r="U23" s="28">
        <f>U22/Y22</f>
        <v>0.08179484648</v>
      </c>
      <c r="V23" s="28">
        <f>V22/Y22</f>
        <v>0.0346529766</v>
      </c>
      <c r="W23" s="28">
        <f>W22/Y22</f>
        <v>0.003554151446</v>
      </c>
      <c r="X23" s="28">
        <f>X22/Y22</f>
        <v>0.4528087669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3">SUM(B10:B20)</f>
        <v>0</v>
      </c>
      <c r="C24" s="40">
        <f t="shared" si="23"/>
        <v>2429</v>
      </c>
      <c r="D24" s="40">
        <f t="shared" si="23"/>
        <v>1603</v>
      </c>
      <c r="E24" s="40">
        <f t="shared" si="23"/>
        <v>20</v>
      </c>
      <c r="F24" s="40">
        <f t="shared" si="23"/>
        <v>2130</v>
      </c>
      <c r="G24" s="40">
        <f t="shared" si="23"/>
        <v>6182</v>
      </c>
      <c r="H24" s="154"/>
      <c r="I24" s="176"/>
      <c r="J24" s="174">
        <f t="shared" ref="J24:P24" si="24">SUM(J10:J20)</f>
        <v>0</v>
      </c>
      <c r="K24" s="40">
        <f t="shared" si="24"/>
        <v>189</v>
      </c>
      <c r="L24" s="40">
        <f t="shared" si="24"/>
        <v>12</v>
      </c>
      <c r="M24" s="40">
        <f t="shared" si="24"/>
        <v>3</v>
      </c>
      <c r="N24" s="40">
        <f t="shared" si="24"/>
        <v>0</v>
      </c>
      <c r="O24" s="40">
        <f t="shared" si="24"/>
        <v>427</v>
      </c>
      <c r="P24" s="40">
        <f t="shared" si="24"/>
        <v>631</v>
      </c>
      <c r="Q24" s="157"/>
      <c r="R24" s="4"/>
      <c r="S24" s="159">
        <f t="shared" ref="S24:Y24" si="25">SUM(S10:S20)</f>
        <v>0</v>
      </c>
      <c r="T24" s="9">
        <f t="shared" si="25"/>
        <v>2618</v>
      </c>
      <c r="U24" s="9">
        <f t="shared" si="25"/>
        <v>1615</v>
      </c>
      <c r="V24" s="9">
        <f t="shared" si="25"/>
        <v>23</v>
      </c>
      <c r="W24" s="9">
        <f t="shared" si="25"/>
        <v>0</v>
      </c>
      <c r="X24" s="9">
        <f t="shared" si="25"/>
        <v>2556</v>
      </c>
      <c r="Y24" s="9">
        <f t="shared" si="25"/>
        <v>6813</v>
      </c>
      <c r="Z24" s="168"/>
    </row>
    <row r="25" ht="11.25" customHeight="1">
      <c r="A25" s="174" t="s">
        <v>22</v>
      </c>
      <c r="B25" s="156"/>
      <c r="C25" s="117">
        <f t="shared" ref="C25:G25" si="26">C24/C22</f>
        <v>0.9930498774</v>
      </c>
      <c r="D25" s="117">
        <f t="shared" si="26"/>
        <v>0.9834355828</v>
      </c>
      <c r="E25" s="117">
        <f t="shared" si="26"/>
        <v>0.03717472119</v>
      </c>
      <c r="F25" s="117">
        <f t="shared" si="26"/>
        <v>0.3290083411</v>
      </c>
      <c r="G25" s="117">
        <f t="shared" si="26"/>
        <v>0.3682830931</v>
      </c>
      <c r="H25" s="160"/>
      <c r="I25" s="176"/>
      <c r="J25" s="175">
        <f t="shared" ref="J25:N25" si="27">B24/B22</f>
        <v>0</v>
      </c>
      <c r="K25" s="117">
        <f t="shared" si="27"/>
        <v>0.9930498774</v>
      </c>
      <c r="L25" s="117">
        <f t="shared" si="27"/>
        <v>0.9834355828</v>
      </c>
      <c r="M25" s="117">
        <f t="shared" si="27"/>
        <v>0.03717472119</v>
      </c>
      <c r="N25" s="117">
        <f t="shared" si="27"/>
        <v>0.3290083411</v>
      </c>
      <c r="O25" s="117">
        <f t="shared" ref="O25:P25" si="28">O24/O22</f>
        <v>0.1582067432</v>
      </c>
      <c r="P25" s="117">
        <f t="shared" si="28"/>
        <v>0.181687302</v>
      </c>
      <c r="Q25" s="157"/>
      <c r="R25" s="4"/>
      <c r="S25" s="178">
        <f t="shared" ref="S25:Y25" si="29">S24/S22</f>
        <v>0</v>
      </c>
      <c r="T25" s="22">
        <f t="shared" si="29"/>
        <v>0.9886706949</v>
      </c>
      <c r="U25" s="22">
        <f t="shared" si="29"/>
        <v>0.9746529873</v>
      </c>
      <c r="V25" s="22">
        <f t="shared" si="29"/>
        <v>0.03276353276</v>
      </c>
      <c r="W25" s="22">
        <f t="shared" si="29"/>
        <v>0</v>
      </c>
      <c r="X25" s="22">
        <f t="shared" si="29"/>
        <v>0.2786438461</v>
      </c>
      <c r="Y25" s="22">
        <f t="shared" si="29"/>
        <v>0.3363115806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0.3929149143</v>
      </c>
      <c r="D26" s="126">
        <f>D24/G24</f>
        <v>0.259301197</v>
      </c>
      <c r="E26" s="126">
        <f>E24/G24</f>
        <v>0.003235198965</v>
      </c>
      <c r="F26" s="126">
        <f>F24/G24</f>
        <v>0.3445486897</v>
      </c>
      <c r="G26" s="126">
        <f>G24/G24</f>
        <v>1</v>
      </c>
      <c r="H26" s="182"/>
      <c r="I26" s="183"/>
      <c r="J26" s="181">
        <f t="shared" ref="J26:K26" si="30">J24/O24</f>
        <v>0</v>
      </c>
      <c r="K26" s="126">
        <f t="shared" si="30"/>
        <v>0.2995245642</v>
      </c>
      <c r="L26" s="126">
        <f>L24/P24</f>
        <v>0.01901743265</v>
      </c>
      <c r="M26" s="126">
        <f>M24/P24</f>
        <v>0.004754358162</v>
      </c>
      <c r="N26" s="126">
        <f>N24/P24</f>
        <v>0</v>
      </c>
      <c r="O26" s="126">
        <f>O24/P24</f>
        <v>0.676703645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0.384265375</v>
      </c>
      <c r="U26" s="32">
        <f>U24/Y24</f>
        <v>0.2370468223</v>
      </c>
      <c r="V26" s="32">
        <f>V24/Y24</f>
        <v>0.003375899017</v>
      </c>
      <c r="W26" s="32">
        <f>W24/Y24</f>
        <v>0</v>
      </c>
      <c r="X26" s="32">
        <f>X24/Y24</f>
        <v>0.3751651255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44197.0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1759547.0</v>
      </c>
      <c r="C37" s="196">
        <v>3639.0</v>
      </c>
      <c r="D37" s="196">
        <v>5963.0</v>
      </c>
      <c r="E37" s="196">
        <v>158976.0</v>
      </c>
      <c r="F37" s="196">
        <v>1409047.0</v>
      </c>
      <c r="G37" s="196">
        <f t="shared" ref="G37:G48" si="32">sum(B37:F37)</f>
        <v>3337172</v>
      </c>
      <c r="H37" s="160">
        <f t="shared" ref="H37:H48" si="33">G37/G$50</f>
        <v>0.7168215404</v>
      </c>
      <c r="I37" s="4"/>
      <c r="J37" s="195">
        <v>329433.0</v>
      </c>
      <c r="K37" s="196">
        <v>15336.0</v>
      </c>
      <c r="L37" s="196">
        <v>18136.0</v>
      </c>
      <c r="M37" s="196">
        <v>168328.0</v>
      </c>
      <c r="N37" s="196">
        <v>26737.0</v>
      </c>
      <c r="O37" s="196">
        <v>2355348.0</v>
      </c>
      <c r="P37" s="9">
        <f t="shared" ref="P37:P48" si="34">sum(J37:O37)</f>
        <v>2913318</v>
      </c>
      <c r="Q37" s="160">
        <f t="shared" ref="Q37:Q48" si="35">P37/P$50</f>
        <v>0.8199452641</v>
      </c>
      <c r="R37" s="206"/>
      <c r="S37" s="9">
        <f t="shared" ref="S37:V37" si="31">B37+J37</f>
        <v>2088980</v>
      </c>
      <c r="T37" s="9">
        <f t="shared" si="31"/>
        <v>18975</v>
      </c>
      <c r="U37" s="9">
        <f t="shared" si="31"/>
        <v>24099</v>
      </c>
      <c r="V37" s="9">
        <f t="shared" si="31"/>
        <v>327304</v>
      </c>
      <c r="W37" s="9">
        <f t="shared" ref="W37:W48" si="37">N37</f>
        <v>26737</v>
      </c>
      <c r="X37" s="9">
        <f t="shared" ref="X37:X48" si="38">F37+O37</f>
        <v>3764395</v>
      </c>
      <c r="Y37" s="9">
        <f t="shared" ref="Y37:Y48" si="39">SUM(S37:X37)</f>
        <v>6250490</v>
      </c>
      <c r="Z37" s="160">
        <f t="shared" ref="Z37:Z48" si="40">Y37/Y$50</f>
        <v>0.7614584111</v>
      </c>
    </row>
    <row r="38" ht="11.25" customHeight="1">
      <c r="A38" s="116" t="s">
        <v>16</v>
      </c>
      <c r="B38" s="196">
        <v>0.0</v>
      </c>
      <c r="C38" s="196">
        <v>276978.0</v>
      </c>
      <c r="D38" s="196">
        <v>281221.0</v>
      </c>
      <c r="E38" s="196">
        <v>4435.0</v>
      </c>
      <c r="F38" s="196">
        <v>296353.0</v>
      </c>
      <c r="G38" s="196">
        <f t="shared" si="32"/>
        <v>858987</v>
      </c>
      <c r="H38" s="160">
        <f t="shared" si="33"/>
        <v>0.1845096341</v>
      </c>
      <c r="I38" s="4"/>
      <c r="J38" s="195">
        <v>0.0</v>
      </c>
      <c r="K38" s="196">
        <v>30044.0</v>
      </c>
      <c r="L38" s="196">
        <v>9113.0</v>
      </c>
      <c r="M38" s="196">
        <v>3043.0</v>
      </c>
      <c r="N38" s="196">
        <v>0.0</v>
      </c>
      <c r="O38" s="196">
        <v>172119.0</v>
      </c>
      <c r="P38" s="9">
        <f t="shared" si="34"/>
        <v>214319</v>
      </c>
      <c r="Q38" s="160">
        <f t="shared" si="35"/>
        <v>0.06031948763</v>
      </c>
      <c r="R38" s="206"/>
      <c r="S38" s="9">
        <f t="shared" ref="S38:V38" si="36">B38+J38</f>
        <v>0</v>
      </c>
      <c r="T38" s="9">
        <f t="shared" si="36"/>
        <v>307022</v>
      </c>
      <c r="U38" s="9">
        <f t="shared" si="36"/>
        <v>290334</v>
      </c>
      <c r="V38" s="9">
        <f t="shared" si="36"/>
        <v>7478</v>
      </c>
      <c r="W38" s="9">
        <f t="shared" si="37"/>
        <v>0</v>
      </c>
      <c r="X38" s="9">
        <f t="shared" si="38"/>
        <v>468472</v>
      </c>
      <c r="Y38" s="9">
        <f t="shared" si="39"/>
        <v>1073306</v>
      </c>
      <c r="Z38" s="160">
        <f t="shared" si="40"/>
        <v>0.1307542099</v>
      </c>
    </row>
    <row r="39" ht="11.25" customHeight="1">
      <c r="A39" s="116" t="s">
        <v>17</v>
      </c>
      <c r="B39" s="196">
        <v>0.0</v>
      </c>
      <c r="C39" s="196">
        <v>259206.0</v>
      </c>
      <c r="D39" s="196">
        <v>0.0</v>
      </c>
      <c r="E39" s="196">
        <v>0.0</v>
      </c>
      <c r="F39" s="196">
        <v>155628.0</v>
      </c>
      <c r="G39" s="196">
        <f t="shared" si="32"/>
        <v>414834</v>
      </c>
      <c r="H39" s="160">
        <f t="shared" si="33"/>
        <v>0.08910596963</v>
      </c>
      <c r="I39" s="4"/>
      <c r="J39" s="195">
        <v>0.0</v>
      </c>
      <c r="K39" s="196">
        <v>146417.0</v>
      </c>
      <c r="L39" s="196">
        <v>0.0</v>
      </c>
      <c r="M39" s="196">
        <v>0.0</v>
      </c>
      <c r="N39" s="196">
        <v>0.0</v>
      </c>
      <c r="O39" s="196">
        <v>182783.0</v>
      </c>
      <c r="P39" s="9">
        <f t="shared" si="34"/>
        <v>329200</v>
      </c>
      <c r="Q39" s="160">
        <f t="shared" si="35"/>
        <v>0.09265242619</v>
      </c>
      <c r="R39" s="206"/>
      <c r="S39" s="9">
        <f t="shared" ref="S39:V39" si="41">B39+J39</f>
        <v>0</v>
      </c>
      <c r="T39" s="9">
        <f t="shared" si="41"/>
        <v>405623</v>
      </c>
      <c r="U39" s="9">
        <f t="shared" si="41"/>
        <v>0</v>
      </c>
      <c r="V39" s="9">
        <f t="shared" si="41"/>
        <v>0</v>
      </c>
      <c r="W39" s="9">
        <f t="shared" si="37"/>
        <v>0</v>
      </c>
      <c r="X39" s="9">
        <f t="shared" si="38"/>
        <v>338411</v>
      </c>
      <c r="Y39" s="9">
        <f t="shared" si="39"/>
        <v>744034</v>
      </c>
      <c r="Z39" s="160">
        <f t="shared" si="40"/>
        <v>0.09064104534</v>
      </c>
    </row>
    <row r="40" ht="11.25" customHeight="1">
      <c r="A40" s="116" t="s">
        <v>18</v>
      </c>
      <c r="B40" s="196">
        <v>0.0</v>
      </c>
      <c r="C40" s="196">
        <v>211.0</v>
      </c>
      <c r="D40" s="196">
        <v>2945.0</v>
      </c>
      <c r="E40" s="196">
        <v>0.0</v>
      </c>
      <c r="F40" s="196">
        <v>1043.0</v>
      </c>
      <c r="G40" s="196">
        <f t="shared" si="32"/>
        <v>4199</v>
      </c>
      <c r="H40" s="160">
        <f t="shared" si="33"/>
        <v>0.0009019414187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9">
        <f t="shared" si="34"/>
        <v>0</v>
      </c>
      <c r="Q40" s="160">
        <f t="shared" si="35"/>
        <v>0</v>
      </c>
      <c r="R40" s="206"/>
      <c r="S40" s="9">
        <f t="shared" ref="S40:V40" si="42">B40+J40</f>
        <v>0</v>
      </c>
      <c r="T40" s="9">
        <f t="shared" si="42"/>
        <v>211</v>
      </c>
      <c r="U40" s="9">
        <f t="shared" si="42"/>
        <v>2945</v>
      </c>
      <c r="V40" s="9">
        <f t="shared" si="42"/>
        <v>0</v>
      </c>
      <c r="W40" s="9">
        <f t="shared" si="37"/>
        <v>0</v>
      </c>
      <c r="X40" s="9">
        <f t="shared" si="38"/>
        <v>1043</v>
      </c>
      <c r="Y40" s="9">
        <f t="shared" si="39"/>
        <v>4199</v>
      </c>
      <c r="Z40" s="160">
        <f t="shared" si="40"/>
        <v>0.0005115381143</v>
      </c>
    </row>
    <row r="41" ht="11.25" customHeight="1">
      <c r="A41" s="116" t="s">
        <v>155</v>
      </c>
      <c r="B41" s="196">
        <v>0.0</v>
      </c>
      <c r="C41" s="196">
        <v>5725.0</v>
      </c>
      <c r="D41" s="196">
        <v>4784.0</v>
      </c>
      <c r="E41" s="196">
        <v>0.0</v>
      </c>
      <c r="F41" s="196">
        <v>6302.0</v>
      </c>
      <c r="G41" s="196">
        <f t="shared" si="32"/>
        <v>16811</v>
      </c>
      <c r="H41" s="160">
        <f t="shared" si="33"/>
        <v>0.003610987661</v>
      </c>
      <c r="I41" s="4"/>
      <c r="J41" s="195">
        <v>0.0</v>
      </c>
      <c r="K41" s="196">
        <v>5154.0</v>
      </c>
      <c r="L41" s="196">
        <v>673.0</v>
      </c>
      <c r="M41" s="196">
        <v>0.0</v>
      </c>
      <c r="N41" s="196">
        <v>0.0</v>
      </c>
      <c r="O41" s="196">
        <v>61380.0</v>
      </c>
      <c r="P41" s="9">
        <f t="shared" si="34"/>
        <v>67207</v>
      </c>
      <c r="Q41" s="160">
        <f t="shared" si="35"/>
        <v>0.01891522359</v>
      </c>
      <c r="R41" s="206"/>
      <c r="S41" s="9">
        <f t="shared" ref="S41:V41" si="43">B41+J41</f>
        <v>0</v>
      </c>
      <c r="T41" s="9">
        <f t="shared" si="43"/>
        <v>10879</v>
      </c>
      <c r="U41" s="9">
        <f t="shared" si="43"/>
        <v>5457</v>
      </c>
      <c r="V41" s="9">
        <f t="shared" si="43"/>
        <v>0</v>
      </c>
      <c r="W41" s="9">
        <f t="shared" si="37"/>
        <v>0</v>
      </c>
      <c r="X41" s="9">
        <f t="shared" si="38"/>
        <v>67682</v>
      </c>
      <c r="Y41" s="9">
        <f t="shared" si="39"/>
        <v>84018</v>
      </c>
      <c r="Z41" s="160">
        <f t="shared" si="40"/>
        <v>0.01023539159</v>
      </c>
    </row>
    <row r="42" ht="11.25" customHeight="1">
      <c r="A42" s="116" t="s">
        <v>19</v>
      </c>
      <c r="B42" s="196">
        <v>0.0</v>
      </c>
      <c r="C42" s="196">
        <v>6375.0</v>
      </c>
      <c r="D42" s="196">
        <v>0.0</v>
      </c>
      <c r="E42" s="196">
        <v>0.0</v>
      </c>
      <c r="F42" s="196">
        <v>4434.0</v>
      </c>
      <c r="G42" s="196">
        <f t="shared" si="32"/>
        <v>10809</v>
      </c>
      <c r="H42" s="160">
        <f t="shared" si="33"/>
        <v>0.002321763466</v>
      </c>
      <c r="I42" s="4"/>
      <c r="J42" s="195">
        <v>0.0</v>
      </c>
      <c r="K42" s="196">
        <v>6047.0</v>
      </c>
      <c r="L42" s="196">
        <v>0.0</v>
      </c>
      <c r="M42" s="196">
        <v>0.0</v>
      </c>
      <c r="N42" s="196">
        <v>0.0</v>
      </c>
      <c r="O42" s="196">
        <v>3740.0</v>
      </c>
      <c r="P42" s="9">
        <f t="shared" si="34"/>
        <v>9787</v>
      </c>
      <c r="Q42" s="160">
        <f t="shared" si="35"/>
        <v>0.002754523983</v>
      </c>
      <c r="R42" s="206"/>
      <c r="S42" s="9">
        <f t="shared" ref="S42:V42" si="44">B42+J42</f>
        <v>0</v>
      </c>
      <c r="T42" s="9">
        <f t="shared" si="44"/>
        <v>12422</v>
      </c>
      <c r="U42" s="9">
        <f t="shared" si="44"/>
        <v>0</v>
      </c>
      <c r="V42" s="9">
        <f t="shared" si="44"/>
        <v>0</v>
      </c>
      <c r="W42" s="9">
        <f t="shared" si="37"/>
        <v>0</v>
      </c>
      <c r="X42" s="9">
        <f t="shared" si="38"/>
        <v>8174</v>
      </c>
      <c r="Y42" s="9">
        <f t="shared" si="39"/>
        <v>20596</v>
      </c>
      <c r="Z42" s="160">
        <f t="shared" si="40"/>
        <v>0.002509082878</v>
      </c>
    </row>
    <row r="43" ht="11.25" customHeight="1">
      <c r="A43" s="116" t="s">
        <v>64</v>
      </c>
      <c r="B43" s="196">
        <v>0.0</v>
      </c>
      <c r="C43" s="196">
        <v>3044.0</v>
      </c>
      <c r="D43" s="196">
        <v>0.0</v>
      </c>
      <c r="E43" s="196">
        <v>0.0</v>
      </c>
      <c r="F43" s="196">
        <v>4112.0</v>
      </c>
      <c r="G43" s="196">
        <f t="shared" si="32"/>
        <v>7156</v>
      </c>
      <c r="H43" s="160">
        <f t="shared" si="33"/>
        <v>0.001537102356</v>
      </c>
      <c r="I43" s="4"/>
      <c r="J43" s="195">
        <v>0.0</v>
      </c>
      <c r="K43" s="196">
        <v>1289.0</v>
      </c>
      <c r="L43" s="196">
        <v>0.0</v>
      </c>
      <c r="M43" s="196">
        <v>0.0</v>
      </c>
      <c r="N43" s="196">
        <v>0.0</v>
      </c>
      <c r="O43" s="196">
        <v>9230.0</v>
      </c>
      <c r="P43" s="9">
        <f t="shared" si="34"/>
        <v>10519</v>
      </c>
      <c r="Q43" s="160">
        <f t="shared" si="35"/>
        <v>0.002960543351</v>
      </c>
      <c r="R43" s="206"/>
      <c r="S43" s="9">
        <f t="shared" ref="S43:V43" si="45">B43+J43</f>
        <v>0</v>
      </c>
      <c r="T43" s="9">
        <f t="shared" si="45"/>
        <v>4333</v>
      </c>
      <c r="U43" s="9">
        <f t="shared" si="45"/>
        <v>0</v>
      </c>
      <c r="V43" s="9">
        <f t="shared" si="45"/>
        <v>0</v>
      </c>
      <c r="W43" s="9">
        <f t="shared" si="37"/>
        <v>0</v>
      </c>
      <c r="X43" s="9">
        <f t="shared" si="38"/>
        <v>13342</v>
      </c>
      <c r="Y43" s="9">
        <f t="shared" si="39"/>
        <v>17675</v>
      </c>
      <c r="Z43" s="160">
        <f t="shared" si="40"/>
        <v>0.002153235573</v>
      </c>
    </row>
    <row r="44" ht="11.25" customHeight="1">
      <c r="A44" s="116" t="s">
        <v>65</v>
      </c>
      <c r="B44" s="196">
        <v>0.0</v>
      </c>
      <c r="C44" s="196">
        <v>429.0</v>
      </c>
      <c r="D44" s="196">
        <v>0.0</v>
      </c>
      <c r="E44" s="196">
        <v>0.0</v>
      </c>
      <c r="F44" s="196">
        <v>1485.0</v>
      </c>
      <c r="G44" s="196">
        <f t="shared" si="32"/>
        <v>1914</v>
      </c>
      <c r="H44" s="160">
        <f t="shared" si="33"/>
        <v>0.0004111254764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5250.0</v>
      </c>
      <c r="P44" s="9">
        <f t="shared" si="34"/>
        <v>5250</v>
      </c>
      <c r="Q44" s="160">
        <f t="shared" si="35"/>
        <v>0.001477597927</v>
      </c>
      <c r="R44" s="206"/>
      <c r="S44" s="9">
        <f t="shared" ref="S44:V44" si="46">B44+J44</f>
        <v>0</v>
      </c>
      <c r="T44" s="9">
        <f t="shared" si="46"/>
        <v>429</v>
      </c>
      <c r="U44" s="9">
        <f t="shared" si="46"/>
        <v>0</v>
      </c>
      <c r="V44" s="9">
        <f t="shared" si="46"/>
        <v>0</v>
      </c>
      <c r="W44" s="9">
        <f t="shared" si="37"/>
        <v>0</v>
      </c>
      <c r="X44" s="9">
        <f t="shared" si="38"/>
        <v>6735</v>
      </c>
      <c r="Y44" s="9">
        <f t="shared" si="39"/>
        <v>7164</v>
      </c>
      <c r="Z44" s="160">
        <f t="shared" si="40"/>
        <v>0.0008727456659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2147.0</v>
      </c>
      <c r="G45" s="196">
        <f t="shared" si="32"/>
        <v>2147</v>
      </c>
      <c r="H45" s="160">
        <f t="shared" si="33"/>
        <v>0.0004611736666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1848.0</v>
      </c>
      <c r="P45" s="9">
        <f t="shared" si="34"/>
        <v>1848</v>
      </c>
      <c r="Q45" s="160">
        <f t="shared" si="35"/>
        <v>0.0005201144702</v>
      </c>
      <c r="R45" s="206"/>
      <c r="S45" s="9">
        <f t="shared" ref="S45:V45" si="47">B45+J45</f>
        <v>0</v>
      </c>
      <c r="T45" s="9">
        <f t="shared" si="47"/>
        <v>0</v>
      </c>
      <c r="U45" s="9">
        <f t="shared" si="47"/>
        <v>0</v>
      </c>
      <c r="V45" s="9">
        <f t="shared" si="47"/>
        <v>0</v>
      </c>
      <c r="W45" s="9">
        <f t="shared" si="37"/>
        <v>0</v>
      </c>
      <c r="X45" s="9">
        <f t="shared" si="38"/>
        <v>3995</v>
      </c>
      <c r="Y45" s="9">
        <f t="shared" si="39"/>
        <v>3995</v>
      </c>
      <c r="Z45" s="160">
        <f t="shared" si="40"/>
        <v>0.0004866860602</v>
      </c>
    </row>
    <row r="46" ht="11.25" customHeight="1">
      <c r="A46" s="208" t="s">
        <v>201</v>
      </c>
      <c r="B46" s="196">
        <v>0.0</v>
      </c>
      <c r="C46" s="209">
        <v>0.0</v>
      </c>
      <c r="D46" s="196">
        <v>0.0</v>
      </c>
      <c r="E46" s="196">
        <v>0.0</v>
      </c>
      <c r="F46" s="209">
        <v>559.0</v>
      </c>
      <c r="G46" s="196">
        <f t="shared" si="32"/>
        <v>559</v>
      </c>
      <c r="H46" s="160">
        <f t="shared" si="33"/>
        <v>0.0001200726966</v>
      </c>
      <c r="I46" s="4"/>
      <c r="J46" s="195">
        <v>0.0</v>
      </c>
      <c r="K46" s="196">
        <v>0.0</v>
      </c>
      <c r="L46" s="196">
        <v>0.0</v>
      </c>
      <c r="M46" s="196">
        <v>0.0</v>
      </c>
      <c r="N46" s="196">
        <v>0.0</v>
      </c>
      <c r="O46" s="209">
        <v>1067.0</v>
      </c>
      <c r="P46" s="9">
        <f t="shared" si="34"/>
        <v>1067</v>
      </c>
      <c r="Q46" s="160">
        <f t="shared" si="35"/>
        <v>0.0003003041882</v>
      </c>
      <c r="R46" s="206"/>
      <c r="S46" s="9">
        <f t="shared" ref="S46:V46" si="48">B46+J46</f>
        <v>0</v>
      </c>
      <c r="T46" s="9">
        <f t="shared" si="48"/>
        <v>0</v>
      </c>
      <c r="U46" s="9">
        <f t="shared" si="48"/>
        <v>0</v>
      </c>
      <c r="V46" s="9">
        <f t="shared" si="48"/>
        <v>0</v>
      </c>
      <c r="W46" s="9">
        <f t="shared" si="37"/>
        <v>0</v>
      </c>
      <c r="X46" s="9">
        <f t="shared" si="38"/>
        <v>1626</v>
      </c>
      <c r="Y46" s="9">
        <f t="shared" si="39"/>
        <v>1626</v>
      </c>
      <c r="Z46" s="160">
        <f t="shared" si="40"/>
        <v>0.0001980854903</v>
      </c>
    </row>
    <row r="47" ht="11.25" customHeight="1">
      <c r="A47" s="208" t="s">
        <v>202</v>
      </c>
      <c r="B47" s="196">
        <v>0.0</v>
      </c>
      <c r="C47" s="209">
        <v>0.0</v>
      </c>
      <c r="D47" s="196">
        <v>0.0</v>
      </c>
      <c r="E47" s="196">
        <v>0.0</v>
      </c>
      <c r="F47" s="209">
        <v>562.0</v>
      </c>
      <c r="G47" s="196">
        <f t="shared" si="32"/>
        <v>562</v>
      </c>
      <c r="H47" s="160">
        <f t="shared" si="33"/>
        <v>0.0001207170939</v>
      </c>
      <c r="I47" s="4"/>
      <c r="J47" s="195">
        <v>0.0</v>
      </c>
      <c r="K47" s="196">
        <v>0.0</v>
      </c>
      <c r="L47" s="196">
        <v>0.0</v>
      </c>
      <c r="M47" s="196">
        <v>0.0</v>
      </c>
      <c r="N47" s="196">
        <v>0.0</v>
      </c>
      <c r="O47" s="209">
        <v>549.0</v>
      </c>
      <c r="P47" s="9">
        <f t="shared" si="34"/>
        <v>549</v>
      </c>
      <c r="Q47" s="160">
        <f t="shared" si="35"/>
        <v>0.0001545145261</v>
      </c>
      <c r="R47" s="206"/>
      <c r="S47" s="9">
        <f t="shared" ref="S47:V47" si="49">B47+J47</f>
        <v>0</v>
      </c>
      <c r="T47" s="9">
        <f t="shared" si="49"/>
        <v>0</v>
      </c>
      <c r="U47" s="9">
        <f t="shared" si="49"/>
        <v>0</v>
      </c>
      <c r="V47" s="9">
        <f t="shared" si="49"/>
        <v>0</v>
      </c>
      <c r="W47" s="9">
        <f t="shared" si="37"/>
        <v>0</v>
      </c>
      <c r="X47" s="9">
        <f t="shared" si="38"/>
        <v>1111</v>
      </c>
      <c r="Y47" s="9">
        <f t="shared" si="39"/>
        <v>1111</v>
      </c>
      <c r="Z47" s="160">
        <f t="shared" si="40"/>
        <v>0.000135346236</v>
      </c>
    </row>
    <row r="48" ht="11.25" customHeight="1">
      <c r="A48" s="208" t="s">
        <v>203</v>
      </c>
      <c r="B48" s="196">
        <v>0.0</v>
      </c>
      <c r="C48" s="209">
        <v>0.0</v>
      </c>
      <c r="D48" s="196">
        <v>0.0</v>
      </c>
      <c r="E48" s="196">
        <v>0.0</v>
      </c>
      <c r="F48" s="209">
        <v>363.0</v>
      </c>
      <c r="G48" s="196">
        <f t="shared" si="32"/>
        <v>363</v>
      </c>
      <c r="H48" s="160">
        <f t="shared" si="33"/>
        <v>0.00007797207311</v>
      </c>
      <c r="I48" s="4"/>
      <c r="J48" s="195">
        <v>0.0</v>
      </c>
      <c r="K48" s="196">
        <v>0.0</v>
      </c>
      <c r="L48" s="196">
        <v>0.0</v>
      </c>
      <c r="M48" s="196">
        <v>0.0</v>
      </c>
      <c r="N48" s="196">
        <v>0.0</v>
      </c>
      <c r="O48" s="209">
        <v>0.0</v>
      </c>
      <c r="P48" s="9">
        <f t="shared" si="34"/>
        <v>0</v>
      </c>
      <c r="Q48" s="160">
        <f t="shared" si="35"/>
        <v>0</v>
      </c>
      <c r="R48" s="206"/>
      <c r="S48" s="9">
        <f t="shared" ref="S48:V48" si="50">B48+J48</f>
        <v>0</v>
      </c>
      <c r="T48" s="9">
        <f t="shared" si="50"/>
        <v>0</v>
      </c>
      <c r="U48" s="9">
        <f t="shared" si="50"/>
        <v>0</v>
      </c>
      <c r="V48" s="9">
        <f t="shared" si="50"/>
        <v>0</v>
      </c>
      <c r="W48" s="9">
        <f t="shared" si="37"/>
        <v>0</v>
      </c>
      <c r="X48" s="9">
        <f t="shared" si="38"/>
        <v>363</v>
      </c>
      <c r="Y48" s="9">
        <f t="shared" si="39"/>
        <v>363</v>
      </c>
      <c r="Z48" s="160">
        <f t="shared" si="40"/>
        <v>0.00004422203751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1">SUM(B37:B49)</f>
        <v>1759547</v>
      </c>
      <c r="C50" s="121">
        <f t="shared" si="51"/>
        <v>555607</v>
      </c>
      <c r="D50" s="121">
        <f t="shared" si="51"/>
        <v>294913</v>
      </c>
      <c r="E50" s="121">
        <f t="shared" si="51"/>
        <v>163411</v>
      </c>
      <c r="F50" s="121">
        <f t="shared" si="51"/>
        <v>1882035</v>
      </c>
      <c r="G50" s="121">
        <f t="shared" si="51"/>
        <v>4655513</v>
      </c>
      <c r="H50" s="210">
        <v>1.0</v>
      </c>
      <c r="I50" s="191"/>
      <c r="J50" s="170">
        <f t="shared" ref="J50:P50" si="52">sum(J37:J48)</f>
        <v>329433</v>
      </c>
      <c r="K50" s="27">
        <f t="shared" si="52"/>
        <v>204287</v>
      </c>
      <c r="L50" s="27">
        <f t="shared" si="52"/>
        <v>27922</v>
      </c>
      <c r="M50" s="27">
        <f t="shared" si="52"/>
        <v>171371</v>
      </c>
      <c r="N50" s="27">
        <f t="shared" si="52"/>
        <v>26737</v>
      </c>
      <c r="O50" s="27">
        <f t="shared" si="52"/>
        <v>2793314</v>
      </c>
      <c r="P50" s="27">
        <f t="shared" si="52"/>
        <v>3553064</v>
      </c>
      <c r="Q50" s="210">
        <v>1.0</v>
      </c>
      <c r="R50" s="206"/>
      <c r="S50" s="27">
        <f t="shared" ref="S50:V50" si="53">B50+J50</f>
        <v>2088980</v>
      </c>
      <c r="T50" s="27">
        <f t="shared" si="53"/>
        <v>759894</v>
      </c>
      <c r="U50" s="27">
        <f t="shared" si="53"/>
        <v>322835</v>
      </c>
      <c r="V50" s="27">
        <f t="shared" si="53"/>
        <v>334782</v>
      </c>
      <c r="W50" s="27">
        <f>N50</f>
        <v>26737</v>
      </c>
      <c r="X50" s="27">
        <f>F50+O50</f>
        <v>4675349</v>
      </c>
      <c r="Y50" s="27">
        <f>SUM(S50:X50)</f>
        <v>8208577</v>
      </c>
      <c r="Z50" s="173">
        <f>Y50/Y50</f>
        <v>1</v>
      </c>
    </row>
    <row r="51" ht="11.25" customHeight="1">
      <c r="A51" s="40" t="s">
        <v>12</v>
      </c>
      <c r="B51" s="117">
        <f>B50/G50</f>
        <v>0.3779491111</v>
      </c>
      <c r="C51" s="117">
        <f>C50/G50</f>
        <v>0.1193438833</v>
      </c>
      <c r="D51" s="117">
        <f>D50/G50</f>
        <v>0.06334704682</v>
      </c>
      <c r="E51" s="117">
        <f>E50/G50</f>
        <v>0.03510053564</v>
      </c>
      <c r="F51" s="117">
        <f>F50/G50</f>
        <v>0.4042594232</v>
      </c>
      <c r="G51" s="117">
        <f>G50/G50</f>
        <v>1</v>
      </c>
      <c r="H51" s="157"/>
      <c r="I51" s="4"/>
      <c r="J51" s="175">
        <f>J50/P50</f>
        <v>0.09271800339</v>
      </c>
      <c r="K51" s="117">
        <f>K50/P50</f>
        <v>0.05749600908</v>
      </c>
      <c r="L51" s="117">
        <f>L50/P50</f>
        <v>0.007858569393</v>
      </c>
      <c r="M51" s="117">
        <f>M50/P50</f>
        <v>0.04823189225</v>
      </c>
      <c r="N51" s="117">
        <f>N50/P50</f>
        <v>0.007525054432</v>
      </c>
      <c r="O51" s="117">
        <f>O50/P50</f>
        <v>0.7861704715</v>
      </c>
      <c r="P51" s="117">
        <f>P50/P50</f>
        <v>1</v>
      </c>
      <c r="Q51" s="157"/>
      <c r="R51" s="206"/>
      <c r="S51" s="28">
        <f>S50/Y50</f>
        <v>0.2544874708</v>
      </c>
      <c r="T51" s="28">
        <f>T50/Y50</f>
        <v>0.09257317072</v>
      </c>
      <c r="U51" s="28">
        <f>U50/Y50</f>
        <v>0.03932898479</v>
      </c>
      <c r="V51" s="28">
        <f>V50/Y50</f>
        <v>0.04078441367</v>
      </c>
      <c r="W51" s="28">
        <f>W50/Y50</f>
        <v>0.003257202801</v>
      </c>
      <c r="X51" s="28">
        <f>X50/Y50</f>
        <v>0.5695687572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4">SUM(B38:B48)</f>
        <v>0</v>
      </c>
      <c r="C52" s="40">
        <f t="shared" si="54"/>
        <v>551968</v>
      </c>
      <c r="D52" s="40">
        <f t="shared" si="54"/>
        <v>288950</v>
      </c>
      <c r="E52" s="40">
        <f t="shared" si="54"/>
        <v>4435</v>
      </c>
      <c r="F52" s="40">
        <f t="shared" si="54"/>
        <v>472988</v>
      </c>
      <c r="G52" s="40">
        <f t="shared" si="54"/>
        <v>1318341</v>
      </c>
      <c r="H52" s="157"/>
      <c r="I52" s="4"/>
      <c r="J52" s="174">
        <f t="shared" ref="J52:P52" si="55">SUM(J38:J48)</f>
        <v>0</v>
      </c>
      <c r="K52" s="40">
        <f t="shared" si="55"/>
        <v>188951</v>
      </c>
      <c r="L52" s="40">
        <f t="shared" si="55"/>
        <v>9786</v>
      </c>
      <c r="M52" s="40">
        <f t="shared" si="55"/>
        <v>3043</v>
      </c>
      <c r="N52" s="40">
        <f t="shared" si="55"/>
        <v>0</v>
      </c>
      <c r="O52" s="40">
        <f t="shared" si="55"/>
        <v>437966</v>
      </c>
      <c r="P52" s="40">
        <f t="shared" si="55"/>
        <v>639746</v>
      </c>
      <c r="Q52" s="157"/>
      <c r="R52" s="206"/>
      <c r="S52" s="9">
        <f t="shared" ref="S52:Y52" si="56">SUM(S38:S48)</f>
        <v>0</v>
      </c>
      <c r="T52" s="9">
        <f t="shared" si="56"/>
        <v>740919</v>
      </c>
      <c r="U52" s="9">
        <f t="shared" si="56"/>
        <v>298736</v>
      </c>
      <c r="V52" s="9">
        <f t="shared" si="56"/>
        <v>7478</v>
      </c>
      <c r="W52" s="9">
        <f t="shared" si="56"/>
        <v>0</v>
      </c>
      <c r="X52" s="9">
        <f t="shared" si="56"/>
        <v>910954</v>
      </c>
      <c r="Y52" s="9">
        <f t="shared" si="56"/>
        <v>1958087</v>
      </c>
      <c r="Z52" s="168"/>
    </row>
    <row r="53" ht="11.25" customHeight="1">
      <c r="A53" s="40" t="s">
        <v>22</v>
      </c>
      <c r="B53" s="4"/>
      <c r="C53" s="117">
        <f t="shared" ref="C53:G53" si="57">C52/C50</f>
        <v>0.9934504065</v>
      </c>
      <c r="D53" s="117">
        <f t="shared" si="57"/>
        <v>0.9797804776</v>
      </c>
      <c r="E53" s="117">
        <f t="shared" si="57"/>
        <v>0.0271401558</v>
      </c>
      <c r="F53" s="117">
        <f t="shared" si="57"/>
        <v>0.2513173241</v>
      </c>
      <c r="G53" s="117">
        <f t="shared" si="57"/>
        <v>0.2831784596</v>
      </c>
      <c r="H53" s="157"/>
      <c r="I53" s="4"/>
      <c r="J53" s="175">
        <f t="shared" ref="J53:O53" si="58">B52/B50</f>
        <v>0</v>
      </c>
      <c r="K53" s="117">
        <f t="shared" si="58"/>
        <v>0.9934504065</v>
      </c>
      <c r="L53" s="117">
        <f t="shared" si="58"/>
        <v>0.9797804776</v>
      </c>
      <c r="M53" s="117">
        <f t="shared" si="58"/>
        <v>0.0271401558</v>
      </c>
      <c r="N53" s="117">
        <f t="shared" si="58"/>
        <v>0.2513173241</v>
      </c>
      <c r="O53" s="117">
        <f t="shared" si="58"/>
        <v>0.2831784596</v>
      </c>
      <c r="P53" s="117">
        <f>P52/P50</f>
        <v>0.1800547359</v>
      </c>
      <c r="Q53" s="157"/>
      <c r="R53" s="206"/>
      <c r="S53" s="22">
        <f t="shared" ref="S53:Y53" si="59">S52/S50</f>
        <v>0</v>
      </c>
      <c r="T53" s="22">
        <f t="shared" si="59"/>
        <v>0.975029412</v>
      </c>
      <c r="U53" s="22">
        <f t="shared" si="59"/>
        <v>0.92535196</v>
      </c>
      <c r="V53" s="22">
        <f t="shared" si="59"/>
        <v>0.02233692373</v>
      </c>
      <c r="W53" s="22">
        <f t="shared" si="59"/>
        <v>0</v>
      </c>
      <c r="X53" s="22">
        <f t="shared" si="59"/>
        <v>0.1948419252</v>
      </c>
      <c r="Y53" s="22">
        <f t="shared" si="59"/>
        <v>0.2385415889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0.4186837852</v>
      </c>
      <c r="D54" s="126">
        <f>D52/G52</f>
        <v>0.2191769808</v>
      </c>
      <c r="E54" s="126">
        <f>E52/G52</f>
        <v>0.003364076517</v>
      </c>
      <c r="F54" s="126">
        <f>F52/G52</f>
        <v>0.3587751576</v>
      </c>
      <c r="G54" s="126">
        <f>G52/G52</f>
        <v>1</v>
      </c>
      <c r="H54" s="184"/>
      <c r="I54" s="125"/>
      <c r="J54" s="181">
        <f t="shared" ref="J54:K54" si="60">J52/O52</f>
        <v>0</v>
      </c>
      <c r="K54" s="126">
        <f t="shared" si="60"/>
        <v>0.2953531558</v>
      </c>
      <c r="L54" s="126">
        <f>L52/P52</f>
        <v>0.01529669588</v>
      </c>
      <c r="M54" s="126">
        <f>M52/P52</f>
        <v>0.004756575266</v>
      </c>
      <c r="N54" s="126">
        <f>N52/P52</f>
        <v>0</v>
      </c>
      <c r="O54" s="126">
        <f>O52/P52</f>
        <v>0.6845935731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0.3783892136</v>
      </c>
      <c r="U54" s="32">
        <f>U52/Y52</f>
        <v>0.1525652333</v>
      </c>
      <c r="V54" s="32">
        <f>V52/Y52</f>
        <v>0.003819033577</v>
      </c>
      <c r="W54" s="32">
        <f>W52/Y52</f>
        <v>0</v>
      </c>
      <c r="X54" s="32">
        <f>X52/Y52</f>
        <v>0.4652265196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1">B37/B9</f>
        <v>308.8008073</v>
      </c>
      <c r="C61" s="9">
        <f t="shared" si="61"/>
        <v>214.0588235</v>
      </c>
      <c r="D61" s="9">
        <f t="shared" si="61"/>
        <v>220.8518519</v>
      </c>
      <c r="E61" s="9">
        <f t="shared" si="61"/>
        <v>306.9034749</v>
      </c>
      <c r="F61" s="9">
        <f t="shared" si="61"/>
        <v>324.3662523</v>
      </c>
      <c r="G61" s="9">
        <f t="shared" si="61"/>
        <v>314.7087891</v>
      </c>
      <c r="H61" s="9"/>
      <c r="I61" s="9"/>
      <c r="J61" s="9">
        <f t="shared" ref="J61:P61" si="62">J37/J9</f>
        <v>1066.126214</v>
      </c>
      <c r="K61" s="9">
        <f t="shared" si="62"/>
        <v>1179.692308</v>
      </c>
      <c r="L61" s="9">
        <f t="shared" si="62"/>
        <v>1209.066667</v>
      </c>
      <c r="M61" s="9">
        <f t="shared" si="62"/>
        <v>1045.515528</v>
      </c>
      <c r="N61" s="9">
        <f t="shared" si="62"/>
        <v>371.3472222</v>
      </c>
      <c r="O61" s="9">
        <f t="shared" si="62"/>
        <v>1036.684859</v>
      </c>
      <c r="P61" s="9">
        <f t="shared" si="62"/>
        <v>1025.0943</v>
      </c>
      <c r="Q61" s="9"/>
      <c r="R61" s="9"/>
      <c r="S61" s="9">
        <f t="shared" ref="S61:Y61" si="63">S37/S9</f>
        <v>347.7576161</v>
      </c>
      <c r="T61" s="9">
        <f t="shared" si="63"/>
        <v>632.5</v>
      </c>
      <c r="U61" s="9">
        <f t="shared" si="63"/>
        <v>573.7857143</v>
      </c>
      <c r="V61" s="9">
        <f t="shared" si="63"/>
        <v>482.0382916</v>
      </c>
      <c r="W61" s="9">
        <f t="shared" si="63"/>
        <v>371.3472222</v>
      </c>
      <c r="X61" s="9">
        <f t="shared" si="63"/>
        <v>568.9835248</v>
      </c>
      <c r="Y61" s="9">
        <f t="shared" si="63"/>
        <v>464.858694</v>
      </c>
      <c r="Z61" s="4"/>
    </row>
    <row r="62" ht="11.25" customHeight="1">
      <c r="A62" s="19" t="s">
        <v>16</v>
      </c>
      <c r="B62" s="196">
        <v>0.0</v>
      </c>
      <c r="C62" s="9">
        <f t="shared" ref="C62:G62" si="64">C38/C10</f>
        <v>201.8790087</v>
      </c>
      <c r="D62" s="9">
        <f t="shared" si="64"/>
        <v>180.3855035</v>
      </c>
      <c r="E62" s="9">
        <f t="shared" si="64"/>
        <v>221.75</v>
      </c>
      <c r="F62" s="9">
        <f t="shared" si="64"/>
        <v>208.5524279</v>
      </c>
      <c r="G62" s="9">
        <f t="shared" si="64"/>
        <v>196.4746112</v>
      </c>
      <c r="H62" s="9"/>
      <c r="I62" s="9"/>
      <c r="J62" s="196">
        <v>0.0</v>
      </c>
      <c r="K62" s="9">
        <f t="shared" ref="K62:M62" si="65">K38/K10</f>
        <v>1001.466667</v>
      </c>
      <c r="L62" s="9">
        <f t="shared" si="65"/>
        <v>828.4545455</v>
      </c>
      <c r="M62" s="9">
        <f t="shared" si="65"/>
        <v>1014.333333</v>
      </c>
      <c r="N62" s="196">
        <v>0.0</v>
      </c>
      <c r="O62" s="9">
        <f t="shared" ref="O62:P62" si="66">O38/O10</f>
        <v>1018.455621</v>
      </c>
      <c r="P62" s="9">
        <f t="shared" si="66"/>
        <v>1006.192488</v>
      </c>
      <c r="Q62" s="9"/>
      <c r="R62" s="9"/>
      <c r="S62" s="196">
        <v>0.0</v>
      </c>
      <c r="T62" s="9">
        <f t="shared" ref="T62:V62" si="67">T38/T10</f>
        <v>218.9885877</v>
      </c>
      <c r="U62" s="9">
        <f t="shared" si="67"/>
        <v>184.9261146</v>
      </c>
      <c r="V62" s="9">
        <f t="shared" si="67"/>
        <v>325.1304348</v>
      </c>
      <c r="W62" s="196">
        <v>0.0</v>
      </c>
      <c r="X62" s="9">
        <f t="shared" ref="X62:Y62" si="68">X38/X10</f>
        <v>294.636478</v>
      </c>
      <c r="Y62" s="9">
        <f t="shared" si="68"/>
        <v>234.0907306</v>
      </c>
      <c r="Z62" s="4"/>
    </row>
    <row r="63" ht="11.25" customHeight="1">
      <c r="A63" s="19" t="s">
        <v>17</v>
      </c>
      <c r="B63" s="196">
        <v>0.0</v>
      </c>
      <c r="C63" s="9">
        <f t="shared" ref="C63:C68" si="72">C39/C11</f>
        <v>257.9164179</v>
      </c>
      <c r="D63" s="196">
        <v>0.0</v>
      </c>
      <c r="E63" s="216">
        <v>0.0</v>
      </c>
      <c r="F63" s="9">
        <f t="shared" ref="F63:G63" si="69">F39/F11</f>
        <v>244.3139717</v>
      </c>
      <c r="G63" s="9">
        <f t="shared" si="69"/>
        <v>252.6394641</v>
      </c>
      <c r="H63" s="9"/>
      <c r="I63" s="9"/>
      <c r="J63" s="196">
        <v>0.0</v>
      </c>
      <c r="K63" s="9">
        <f>K39/K11</f>
        <v>1016.784722</v>
      </c>
      <c r="L63" s="196">
        <v>0.0</v>
      </c>
      <c r="M63" s="216">
        <v>0.0</v>
      </c>
      <c r="N63" s="196">
        <v>0.0</v>
      </c>
      <c r="O63" s="9">
        <f t="shared" ref="O63:P63" si="70">O39/O11</f>
        <v>1062.69186</v>
      </c>
      <c r="P63" s="9">
        <f t="shared" si="70"/>
        <v>1041.772152</v>
      </c>
      <c r="Q63" s="9"/>
      <c r="R63" s="9"/>
      <c r="S63" s="196">
        <v>0.0</v>
      </c>
      <c r="T63" s="9">
        <f t="shared" ref="T63:T68" si="74">T39/T11</f>
        <v>353.0226284</v>
      </c>
      <c r="U63" s="196">
        <v>0.0</v>
      </c>
      <c r="V63" s="196">
        <v>0.0</v>
      </c>
      <c r="W63" s="196">
        <v>0.0</v>
      </c>
      <c r="X63" s="9">
        <f t="shared" ref="X63:Y63" si="71">X39/X11</f>
        <v>418.3077874</v>
      </c>
      <c r="Y63" s="9">
        <f t="shared" si="71"/>
        <v>379.9969356</v>
      </c>
      <c r="Z63" s="4"/>
    </row>
    <row r="64" ht="11.25" customHeight="1">
      <c r="A64" s="19" t="s">
        <v>18</v>
      </c>
      <c r="B64" s="196">
        <v>0.0</v>
      </c>
      <c r="C64" s="9">
        <f t="shared" si="72"/>
        <v>211</v>
      </c>
      <c r="D64" s="9">
        <f t="shared" ref="D64:D65" si="76">D40/D12</f>
        <v>155</v>
      </c>
      <c r="E64" s="216">
        <v>0.0</v>
      </c>
      <c r="F64" s="9">
        <f t="shared" ref="F64:G64" si="73">F40/F12</f>
        <v>208.6</v>
      </c>
      <c r="G64" s="9">
        <f t="shared" si="73"/>
        <v>167.96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74"/>
        <v>211</v>
      </c>
      <c r="U64" s="9">
        <f t="shared" ref="U64:U65" si="80">U40/U12</f>
        <v>155</v>
      </c>
      <c r="V64" s="196">
        <v>0.0</v>
      </c>
      <c r="W64" s="196">
        <v>0.0</v>
      </c>
      <c r="X64" s="9">
        <f t="shared" ref="X64:Y64" si="75">X40/X12</f>
        <v>208.6</v>
      </c>
      <c r="Y64" s="9">
        <f t="shared" si="75"/>
        <v>167.96</v>
      </c>
      <c r="Z64" s="4"/>
    </row>
    <row r="65" ht="11.25" customHeight="1">
      <c r="A65" s="19" t="s">
        <v>155</v>
      </c>
      <c r="B65" s="196">
        <v>0.0</v>
      </c>
      <c r="C65" s="9">
        <f t="shared" si="72"/>
        <v>260.2272727</v>
      </c>
      <c r="D65" s="9">
        <f t="shared" si="76"/>
        <v>191.36</v>
      </c>
      <c r="E65" s="216">
        <v>0.0</v>
      </c>
      <c r="F65" s="9">
        <f t="shared" ref="F65:G65" si="77">F41/F13</f>
        <v>225.0714286</v>
      </c>
      <c r="G65" s="9">
        <f t="shared" si="77"/>
        <v>224.1466667</v>
      </c>
      <c r="H65" s="9"/>
      <c r="I65" s="9"/>
      <c r="J65" s="196">
        <v>0.0</v>
      </c>
      <c r="K65" s="9">
        <f t="shared" ref="K65:L65" si="78">K41/K13</f>
        <v>1030.8</v>
      </c>
      <c r="L65" s="9">
        <f t="shared" si="78"/>
        <v>673</v>
      </c>
      <c r="M65" s="216">
        <v>0.0</v>
      </c>
      <c r="N65" s="196">
        <v>0.0</v>
      </c>
      <c r="O65" s="9">
        <f t="shared" ref="O65:P65" si="79">O41/O13</f>
        <v>1136.666667</v>
      </c>
      <c r="P65" s="9">
        <f t="shared" si="79"/>
        <v>1120.116667</v>
      </c>
      <c r="Q65" s="9"/>
      <c r="R65" s="9"/>
      <c r="S65" s="196">
        <v>0.0</v>
      </c>
      <c r="T65" s="9">
        <f t="shared" si="74"/>
        <v>402.9259259</v>
      </c>
      <c r="U65" s="9">
        <f t="shared" si="80"/>
        <v>209.8846154</v>
      </c>
      <c r="V65" s="196">
        <v>0.0</v>
      </c>
      <c r="W65" s="196">
        <v>0.0</v>
      </c>
      <c r="X65" s="9">
        <f t="shared" ref="X65:Y65" si="81">X41/X13</f>
        <v>825.3902439</v>
      </c>
      <c r="Y65" s="9">
        <f t="shared" si="81"/>
        <v>622.3555556</v>
      </c>
      <c r="Z65" s="4"/>
    </row>
    <row r="66" ht="11.25" customHeight="1">
      <c r="A66" s="19" t="s">
        <v>19</v>
      </c>
      <c r="B66" s="196">
        <v>0.0</v>
      </c>
      <c r="C66" s="9">
        <f t="shared" si="72"/>
        <v>303.5714286</v>
      </c>
      <c r="D66" s="196">
        <v>0.0</v>
      </c>
      <c r="E66" s="216">
        <v>0.0</v>
      </c>
      <c r="F66" s="9">
        <f t="shared" ref="F66:G66" si="82">F42/F14</f>
        <v>295.6</v>
      </c>
      <c r="G66" s="9">
        <f t="shared" si="82"/>
        <v>300.25</v>
      </c>
      <c r="H66" s="9"/>
      <c r="I66" s="9"/>
      <c r="J66" s="196">
        <v>0.0</v>
      </c>
      <c r="K66" s="9">
        <f t="shared" ref="K66:K67" si="86">K42/K14</f>
        <v>863.8571429</v>
      </c>
      <c r="L66" s="196">
        <v>0.0</v>
      </c>
      <c r="M66" s="216">
        <v>0.0</v>
      </c>
      <c r="N66" s="196">
        <v>0.0</v>
      </c>
      <c r="O66" s="9">
        <f t="shared" ref="O66:P66" si="83">O42/O14</f>
        <v>534.2857143</v>
      </c>
      <c r="P66" s="9">
        <f t="shared" si="83"/>
        <v>699.0714286</v>
      </c>
      <c r="Q66" s="9"/>
      <c r="R66" s="9"/>
      <c r="S66" s="196">
        <v>0.0</v>
      </c>
      <c r="T66" s="9">
        <f t="shared" si="74"/>
        <v>443.6428571</v>
      </c>
      <c r="U66" s="196">
        <v>0.0</v>
      </c>
      <c r="V66" s="196">
        <v>0.0</v>
      </c>
      <c r="W66" s="196">
        <v>0.0</v>
      </c>
      <c r="X66" s="9">
        <f t="shared" ref="X66:Y66" si="84">X42/X14</f>
        <v>371.5454545</v>
      </c>
      <c r="Y66" s="9">
        <f t="shared" si="84"/>
        <v>411.92</v>
      </c>
      <c r="Z66" s="4"/>
    </row>
    <row r="67" ht="11.25" customHeight="1">
      <c r="A67" s="19" t="s">
        <v>64</v>
      </c>
      <c r="B67" s="196">
        <v>0.0</v>
      </c>
      <c r="C67" s="9">
        <f t="shared" si="72"/>
        <v>434.8571429</v>
      </c>
      <c r="D67" s="196">
        <v>0.0</v>
      </c>
      <c r="E67" s="216">
        <v>0.0</v>
      </c>
      <c r="F67" s="9">
        <f t="shared" ref="F67:G67" si="85">F43/F15</f>
        <v>456.8888889</v>
      </c>
      <c r="G67" s="9">
        <f t="shared" si="85"/>
        <v>447.25</v>
      </c>
      <c r="H67" s="9"/>
      <c r="I67" s="9"/>
      <c r="J67" s="196">
        <v>0.0</v>
      </c>
      <c r="K67" s="9">
        <f t="shared" si="86"/>
        <v>429.6666667</v>
      </c>
      <c r="L67" s="196">
        <v>0.0</v>
      </c>
      <c r="M67" s="216">
        <v>0.0</v>
      </c>
      <c r="N67" s="196">
        <v>0.0</v>
      </c>
      <c r="O67" s="9">
        <f t="shared" ref="O67:P67" si="87">O43/O15</f>
        <v>615.3333333</v>
      </c>
      <c r="P67" s="9">
        <f t="shared" si="87"/>
        <v>584.3888889</v>
      </c>
      <c r="Q67" s="9"/>
      <c r="R67" s="9"/>
      <c r="S67" s="196">
        <v>0.0</v>
      </c>
      <c r="T67" s="9">
        <f t="shared" si="74"/>
        <v>433.3</v>
      </c>
      <c r="U67" s="196">
        <v>0.0</v>
      </c>
      <c r="V67" s="196">
        <v>0.0</v>
      </c>
      <c r="W67" s="196">
        <v>0.0</v>
      </c>
      <c r="X67" s="9">
        <f t="shared" ref="X67:Y67" si="88">X43/X15</f>
        <v>555.9166667</v>
      </c>
      <c r="Y67" s="9">
        <f t="shared" si="88"/>
        <v>519.8529412</v>
      </c>
      <c r="Z67" s="4"/>
    </row>
    <row r="68" ht="11.25" customHeight="1">
      <c r="A68" s="19" t="s">
        <v>65</v>
      </c>
      <c r="B68" s="196">
        <v>0.0</v>
      </c>
      <c r="C68" s="9">
        <f t="shared" si="72"/>
        <v>429</v>
      </c>
      <c r="D68" s="196">
        <v>0.0</v>
      </c>
      <c r="E68" s="216">
        <v>0.0</v>
      </c>
      <c r="F68" s="9">
        <f t="shared" ref="F68:G68" si="89">F44/F16</f>
        <v>297</v>
      </c>
      <c r="G68" s="9">
        <f t="shared" si="89"/>
        <v>319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0">O44/O16</f>
        <v>875</v>
      </c>
      <c r="P68" s="9">
        <f t="shared" si="90"/>
        <v>875</v>
      </c>
      <c r="Q68" s="9"/>
      <c r="R68" s="9"/>
      <c r="S68" s="196">
        <v>0.0</v>
      </c>
      <c r="T68" s="9">
        <f t="shared" si="74"/>
        <v>429</v>
      </c>
      <c r="U68" s="196">
        <v>0.0</v>
      </c>
      <c r="V68" s="196">
        <v>0.0</v>
      </c>
      <c r="W68" s="196">
        <v>0.0</v>
      </c>
      <c r="X68" s="9">
        <f t="shared" ref="X68:Y68" si="91">X44/X16</f>
        <v>612.2727273</v>
      </c>
      <c r="Y68" s="9">
        <f t="shared" si="91"/>
        <v>597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2">F45/F17</f>
        <v>429.4</v>
      </c>
      <c r="G69" s="9">
        <f t="shared" si="92"/>
        <v>429.4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3">O45/O17</f>
        <v>924</v>
      </c>
      <c r="P69" s="9">
        <f t="shared" si="93"/>
        <v>924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94">X45/X17</f>
        <v>570.7142857</v>
      </c>
      <c r="Y69" s="9">
        <f t="shared" si="94"/>
        <v>570.7142857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5">F46/F18</f>
        <v>279.5</v>
      </c>
      <c r="G70" s="9">
        <f t="shared" si="95"/>
        <v>279.5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6">O46/O18</f>
        <v>1067</v>
      </c>
      <c r="P70" s="27">
        <f t="shared" si="96"/>
        <v>1067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7">X46/X18</f>
        <v>542</v>
      </c>
      <c r="Y70" s="9">
        <f t="shared" si="97"/>
        <v>542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8">F47/F19</f>
        <v>281</v>
      </c>
      <c r="G71" s="9">
        <f t="shared" si="98"/>
        <v>281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99">X47/X19</f>
        <v>370.3333333</v>
      </c>
      <c r="Y71" s="9">
        <f t="shared" si="99"/>
        <v>370.3333333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100">F48/F20</f>
        <v>363</v>
      </c>
      <c r="G72" s="9">
        <f t="shared" si="100"/>
        <v>363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0.0</v>
      </c>
      <c r="Y72" s="9">
        <f>Y48/Y20</f>
        <v>363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1">B50/B22</f>
        <v>308.8008073</v>
      </c>
      <c r="C74" s="27">
        <f t="shared" si="101"/>
        <v>227.1492232</v>
      </c>
      <c r="D74" s="27">
        <f t="shared" si="101"/>
        <v>180.9282209</v>
      </c>
      <c r="E74" s="27">
        <f t="shared" si="101"/>
        <v>303.7379182</v>
      </c>
      <c r="F74" s="27">
        <f t="shared" si="101"/>
        <v>290.7066728</v>
      </c>
      <c r="G74" s="27">
        <f t="shared" si="101"/>
        <v>277.3449899</v>
      </c>
      <c r="H74" s="27"/>
      <c r="I74" s="27"/>
      <c r="J74" s="27">
        <f t="shared" ref="J74:O74" si="102">J50/J22</f>
        <v>1066.126214</v>
      </c>
      <c r="K74" s="27">
        <f t="shared" si="102"/>
        <v>1011.321782</v>
      </c>
      <c r="L74" s="27">
        <f t="shared" si="102"/>
        <v>1034.148148</v>
      </c>
      <c r="M74" s="27">
        <f t="shared" si="102"/>
        <v>1044.945122</v>
      </c>
      <c r="N74" s="27">
        <f t="shared" si="102"/>
        <v>371.3472222</v>
      </c>
      <c r="O74" s="27">
        <f t="shared" si="102"/>
        <v>1034.944053</v>
      </c>
      <c r="P74" s="27"/>
      <c r="Q74" s="27"/>
      <c r="R74" s="27"/>
      <c r="S74" s="27">
        <f t="shared" ref="S74:Y74" si="103">S50/S22</f>
        <v>347.7576161</v>
      </c>
      <c r="T74" s="27">
        <f t="shared" si="103"/>
        <v>286.9690332</v>
      </c>
      <c r="U74" s="27">
        <f t="shared" si="103"/>
        <v>194.8310199</v>
      </c>
      <c r="V74" s="27">
        <f t="shared" si="103"/>
        <v>476.8974359</v>
      </c>
      <c r="W74" s="27">
        <f t="shared" si="103"/>
        <v>371.3472222</v>
      </c>
      <c r="X74" s="27">
        <f t="shared" si="103"/>
        <v>509.6859261</v>
      </c>
      <c r="Y74" s="27">
        <f t="shared" si="103"/>
        <v>405.2017475</v>
      </c>
      <c r="Z74" s="4"/>
    </row>
    <row r="75" ht="11.25" customHeight="1">
      <c r="A75" s="29" t="s">
        <v>21</v>
      </c>
      <c r="B75" s="27"/>
      <c r="C75" s="27">
        <f t="shared" ref="C75:G75" si="104">C52/C24</f>
        <v>227.2408399</v>
      </c>
      <c r="D75" s="27">
        <f t="shared" si="104"/>
        <v>180.2557704</v>
      </c>
      <c r="E75" s="27">
        <f t="shared" si="104"/>
        <v>221.75</v>
      </c>
      <c r="F75" s="27">
        <f t="shared" si="104"/>
        <v>222.0600939</v>
      </c>
      <c r="G75" s="27">
        <f t="shared" si="104"/>
        <v>213.2547719</v>
      </c>
      <c r="H75" s="27"/>
      <c r="I75" s="27"/>
      <c r="J75" s="27"/>
      <c r="K75" s="27">
        <f t="shared" ref="K75:M75" si="105">K52/K24</f>
        <v>999.7407407</v>
      </c>
      <c r="L75" s="27">
        <f t="shared" si="105"/>
        <v>815.5</v>
      </c>
      <c r="M75" s="27">
        <f t="shared" si="105"/>
        <v>1014.333333</v>
      </c>
      <c r="N75" s="27"/>
      <c r="O75" s="27">
        <f>O52/O24</f>
        <v>1025.681499</v>
      </c>
      <c r="P75" s="27"/>
      <c r="Q75" s="27"/>
      <c r="R75" s="27"/>
      <c r="S75" s="27"/>
      <c r="T75" s="27">
        <f t="shared" ref="T75:V75" si="106">T52/T24</f>
        <v>283.0095493</v>
      </c>
      <c r="U75" s="27">
        <f t="shared" si="106"/>
        <v>184.9758514</v>
      </c>
      <c r="V75" s="27">
        <f t="shared" si="106"/>
        <v>325.1304348</v>
      </c>
      <c r="W75" s="27"/>
      <c r="X75" s="27">
        <f t="shared" ref="X75:Y75" si="107">X52/X24</f>
        <v>356.3982786</v>
      </c>
      <c r="Y75" s="27">
        <f t="shared" si="107"/>
        <v>287.4045208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G24-'2021'!G24</f>
        <v>-2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G9-'2021'!G9</f>
        <v>-3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1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P24-'2021'!P24</f>
        <v>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P9-'2021'!P9</f>
        <v>9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-6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G52-'2021'!G52</f>
        <v>-4691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G37-'2021'!G37</f>
        <v>-60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-4631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P52-'2021'!P52</f>
        <v>-8329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P37-'2021'!P37</f>
        <v>45801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-54130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214</v>
      </c>
      <c r="B98" s="4"/>
      <c r="C98" s="4"/>
      <c r="D98" s="219" t="s">
        <v>215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4" ref="D98"/>
  </hyperlinks>
  <printOptions/>
  <pageMargins bottom="0.75" footer="0.0" header="0.0" left="0.7" right="0.7" top="0.75"/>
  <pageSetup paperSize="9" orientation="portrait"/>
  <drawing r:id="rId5"/>
  <legacy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44927.0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211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5572.0</v>
      </c>
      <c r="C9" s="196">
        <v>14.0</v>
      </c>
      <c r="D9" s="196">
        <v>26.0</v>
      </c>
      <c r="E9" s="196">
        <v>505.0</v>
      </c>
      <c r="F9" s="196">
        <v>4489.0</v>
      </c>
      <c r="G9" s="196">
        <f t="shared" ref="G9:G20" si="2">sum(B9:F9)</f>
        <v>10606</v>
      </c>
      <c r="H9" s="160">
        <f t="shared" ref="H9:H20" si="3">G9/G$22</f>
        <v>0.631948996</v>
      </c>
      <c r="I9" s="161"/>
      <c r="J9" s="195">
        <v>295.0</v>
      </c>
      <c r="K9" s="196">
        <v>13.0</v>
      </c>
      <c r="L9" s="196">
        <v>13.0</v>
      </c>
      <c r="M9" s="196">
        <v>156.0</v>
      </c>
      <c r="N9" s="196">
        <v>70.0</v>
      </c>
      <c r="O9" s="196">
        <v>2268.0</v>
      </c>
      <c r="P9" s="196">
        <f t="shared" ref="P9:P20" si="4">sum(J9:O9)</f>
        <v>2815</v>
      </c>
      <c r="Q9" s="160">
        <f t="shared" ref="Q9:Q20" si="5">P9/P$22</f>
        <v>0.8173635308</v>
      </c>
      <c r="R9" s="4"/>
      <c r="S9" s="159">
        <f t="shared" ref="S9:V9" si="1">SUM(B9,J9)</f>
        <v>5867</v>
      </c>
      <c r="T9" s="9">
        <f t="shared" si="1"/>
        <v>27</v>
      </c>
      <c r="U9" s="9">
        <f t="shared" si="1"/>
        <v>39</v>
      </c>
      <c r="V9" s="9">
        <f t="shared" si="1"/>
        <v>661</v>
      </c>
      <c r="W9" s="9">
        <f t="shared" ref="W9:W20" si="7">SUM(N9)</f>
        <v>70</v>
      </c>
      <c r="X9" s="9">
        <f t="shared" ref="X9:X20" si="8">SUM(F9,O9)</f>
        <v>6757</v>
      </c>
      <c r="Y9" s="9">
        <f t="shared" ref="Y9:Y19" si="9">sum(G9,P9)</f>
        <v>13421</v>
      </c>
      <c r="Z9" s="160">
        <f t="shared" ref="Z9:Z20" si="10">Y9/Y$22</f>
        <v>0.6635518639</v>
      </c>
    </row>
    <row r="10" ht="11.25" customHeight="1">
      <c r="A10" s="158" t="s">
        <v>16</v>
      </c>
      <c r="B10" s="195">
        <v>0.0</v>
      </c>
      <c r="C10" s="196">
        <v>1335.0</v>
      </c>
      <c r="D10" s="196">
        <v>1515.0</v>
      </c>
      <c r="E10" s="196">
        <v>20.0</v>
      </c>
      <c r="F10" s="196">
        <v>1491.0</v>
      </c>
      <c r="G10" s="196">
        <f t="shared" si="2"/>
        <v>4361</v>
      </c>
      <c r="H10" s="160">
        <f t="shared" si="3"/>
        <v>0.259846273</v>
      </c>
      <c r="I10" s="161"/>
      <c r="J10" s="195">
        <v>0.0</v>
      </c>
      <c r="K10" s="196">
        <v>30.0</v>
      </c>
      <c r="L10" s="196">
        <v>12.0</v>
      </c>
      <c r="M10" s="196">
        <v>3.0</v>
      </c>
      <c r="N10" s="196">
        <v>0.0</v>
      </c>
      <c r="O10" s="196">
        <v>169.0</v>
      </c>
      <c r="P10" s="196">
        <f t="shared" si="4"/>
        <v>214</v>
      </c>
      <c r="Q10" s="160">
        <f t="shared" si="5"/>
        <v>0.06213704994</v>
      </c>
      <c r="R10" s="4"/>
      <c r="S10" s="159">
        <f t="shared" ref="S10:V10" si="6">SUM(B10,J10)</f>
        <v>0</v>
      </c>
      <c r="T10" s="9">
        <f t="shared" si="6"/>
        <v>1365</v>
      </c>
      <c r="U10" s="9">
        <f t="shared" si="6"/>
        <v>1527</v>
      </c>
      <c r="V10" s="9">
        <f t="shared" si="6"/>
        <v>23</v>
      </c>
      <c r="W10" s="9">
        <f t="shared" si="7"/>
        <v>0</v>
      </c>
      <c r="X10" s="9">
        <f t="shared" si="8"/>
        <v>1660</v>
      </c>
      <c r="Y10" s="9">
        <f t="shared" si="9"/>
        <v>4575</v>
      </c>
      <c r="Z10" s="160">
        <f t="shared" si="10"/>
        <v>0.2261940077</v>
      </c>
    </row>
    <row r="11" ht="11.25" customHeight="1">
      <c r="A11" s="158" t="s">
        <v>17</v>
      </c>
      <c r="B11" s="195">
        <v>0.0</v>
      </c>
      <c r="C11" s="196">
        <v>908.0</v>
      </c>
      <c r="D11" s="196">
        <v>0.0</v>
      </c>
      <c r="E11" s="196">
        <v>0.0</v>
      </c>
      <c r="F11" s="196">
        <v>732.0</v>
      </c>
      <c r="G11" s="196">
        <f t="shared" si="2"/>
        <v>1640</v>
      </c>
      <c r="H11" s="160">
        <f t="shared" si="3"/>
        <v>0.09771792886</v>
      </c>
      <c r="I11" s="161"/>
      <c r="J11" s="195">
        <v>0.0</v>
      </c>
      <c r="K11" s="196">
        <v>134.0</v>
      </c>
      <c r="L11" s="196">
        <v>0.0</v>
      </c>
      <c r="M11" s="196">
        <v>0.0</v>
      </c>
      <c r="N11" s="196">
        <v>0.0</v>
      </c>
      <c r="O11" s="196">
        <v>181.0</v>
      </c>
      <c r="P11" s="196">
        <f t="shared" si="4"/>
        <v>315</v>
      </c>
      <c r="Q11" s="160">
        <f t="shared" si="5"/>
        <v>0.09146341463</v>
      </c>
      <c r="R11" s="4"/>
      <c r="S11" s="159">
        <f t="shared" ref="S11:V11" si="11">SUM(B11,J11)</f>
        <v>0</v>
      </c>
      <c r="T11" s="9">
        <f t="shared" si="11"/>
        <v>1042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913</v>
      </c>
      <c r="Y11" s="9">
        <f t="shared" si="9"/>
        <v>1955</v>
      </c>
      <c r="Z11" s="160">
        <f t="shared" si="10"/>
        <v>0.09665776723</v>
      </c>
    </row>
    <row r="12" ht="11.25" customHeight="1">
      <c r="A12" s="158" t="s">
        <v>18</v>
      </c>
      <c r="B12" s="195">
        <v>0.0</v>
      </c>
      <c r="C12" s="196">
        <v>1.0</v>
      </c>
      <c r="D12" s="196">
        <v>19.0</v>
      </c>
      <c r="E12" s="196">
        <v>0.0</v>
      </c>
      <c r="F12" s="196">
        <v>5.0</v>
      </c>
      <c r="G12" s="196">
        <f t="shared" si="2"/>
        <v>25</v>
      </c>
      <c r="H12" s="160">
        <f t="shared" si="3"/>
        <v>0.001489602574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4"/>
        <v>0</v>
      </c>
      <c r="Q12" s="160">
        <f t="shared" si="5"/>
        <v>0</v>
      </c>
      <c r="R12" s="4"/>
      <c r="S12" s="159">
        <f t="shared" ref="S12:V12" si="12">SUM(B12,J12)</f>
        <v>0</v>
      </c>
      <c r="T12" s="9">
        <f t="shared" si="12"/>
        <v>1</v>
      </c>
      <c r="U12" s="9">
        <f t="shared" si="12"/>
        <v>19</v>
      </c>
      <c r="V12" s="9">
        <f t="shared" si="12"/>
        <v>0</v>
      </c>
      <c r="W12" s="9">
        <f t="shared" si="7"/>
        <v>0</v>
      </c>
      <c r="X12" s="9">
        <f t="shared" si="8"/>
        <v>5</v>
      </c>
      <c r="Y12" s="9">
        <f t="shared" si="9"/>
        <v>25</v>
      </c>
      <c r="Z12" s="160">
        <f t="shared" si="10"/>
        <v>0.001236032829</v>
      </c>
    </row>
    <row r="13" ht="11.25" customHeight="1">
      <c r="A13" s="158" t="s">
        <v>155</v>
      </c>
      <c r="B13" s="195">
        <v>0.0</v>
      </c>
      <c r="C13" s="196">
        <v>23.0</v>
      </c>
      <c r="D13" s="196">
        <v>27.0</v>
      </c>
      <c r="E13" s="196">
        <v>0.0</v>
      </c>
      <c r="F13" s="196">
        <v>32.0</v>
      </c>
      <c r="G13" s="196">
        <f t="shared" si="2"/>
        <v>82</v>
      </c>
      <c r="H13" s="160">
        <f t="shared" si="3"/>
        <v>0.004885896443</v>
      </c>
      <c r="I13" s="161"/>
      <c r="J13" s="195">
        <v>0.0</v>
      </c>
      <c r="K13" s="196">
        <v>4.0</v>
      </c>
      <c r="L13" s="196">
        <v>1.0</v>
      </c>
      <c r="M13" s="196">
        <v>0.0</v>
      </c>
      <c r="N13" s="196">
        <v>0.0</v>
      </c>
      <c r="O13" s="196">
        <v>52.0</v>
      </c>
      <c r="P13" s="196">
        <f t="shared" si="4"/>
        <v>57</v>
      </c>
      <c r="Q13" s="160">
        <f t="shared" si="5"/>
        <v>0.01655052265</v>
      </c>
      <c r="R13" s="4"/>
      <c r="S13" s="159">
        <f t="shared" ref="S13:V13" si="13">SUM(B13,J13)</f>
        <v>0</v>
      </c>
      <c r="T13" s="9">
        <f t="shared" si="13"/>
        <v>27</v>
      </c>
      <c r="U13" s="9">
        <f t="shared" si="13"/>
        <v>28</v>
      </c>
      <c r="V13" s="9">
        <f t="shared" si="13"/>
        <v>0</v>
      </c>
      <c r="W13" s="9">
        <f t="shared" si="7"/>
        <v>0</v>
      </c>
      <c r="X13" s="9">
        <f t="shared" si="8"/>
        <v>84</v>
      </c>
      <c r="Y13" s="9">
        <f t="shared" si="9"/>
        <v>139</v>
      </c>
      <c r="Z13" s="160">
        <f t="shared" si="10"/>
        <v>0.006872342529</v>
      </c>
    </row>
    <row r="14" ht="11.25" customHeight="1">
      <c r="A14" s="158" t="s">
        <v>19</v>
      </c>
      <c r="B14" s="195">
        <v>0.0</v>
      </c>
      <c r="C14" s="196">
        <v>21.0</v>
      </c>
      <c r="D14" s="196">
        <v>0.0</v>
      </c>
      <c r="E14" s="196">
        <v>0.0</v>
      </c>
      <c r="F14" s="196">
        <v>15.0</v>
      </c>
      <c r="G14" s="196">
        <f t="shared" si="2"/>
        <v>36</v>
      </c>
      <c r="H14" s="160">
        <f t="shared" si="3"/>
        <v>0.002145027707</v>
      </c>
      <c r="I14" s="161"/>
      <c r="J14" s="195">
        <v>0.0</v>
      </c>
      <c r="K14" s="196">
        <v>7.0</v>
      </c>
      <c r="L14" s="196">
        <v>0.0</v>
      </c>
      <c r="M14" s="196">
        <v>0.0</v>
      </c>
      <c r="N14" s="196">
        <v>0.0</v>
      </c>
      <c r="O14" s="196">
        <v>7.0</v>
      </c>
      <c r="P14" s="196">
        <f t="shared" si="4"/>
        <v>14</v>
      </c>
      <c r="Q14" s="160">
        <f t="shared" si="5"/>
        <v>0.00406504065</v>
      </c>
      <c r="R14" s="4"/>
      <c r="S14" s="159">
        <f t="shared" ref="S14:V14" si="14">SUM(B14,J14)</f>
        <v>0</v>
      </c>
      <c r="T14" s="9">
        <f t="shared" si="14"/>
        <v>28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22</v>
      </c>
      <c r="Y14" s="9">
        <f t="shared" si="9"/>
        <v>50</v>
      </c>
      <c r="Z14" s="160">
        <f t="shared" si="10"/>
        <v>0.002472065658</v>
      </c>
    </row>
    <row r="15" ht="11.25" customHeight="1">
      <c r="A15" s="158" t="s">
        <v>64</v>
      </c>
      <c r="B15" s="195">
        <v>0.0</v>
      </c>
      <c r="C15" s="196">
        <v>7.0</v>
      </c>
      <c r="D15" s="196">
        <v>0.0</v>
      </c>
      <c r="E15" s="196">
        <v>0.0</v>
      </c>
      <c r="F15" s="196">
        <v>9.0</v>
      </c>
      <c r="G15" s="196">
        <f t="shared" si="2"/>
        <v>16</v>
      </c>
      <c r="H15" s="160">
        <f t="shared" si="3"/>
        <v>0.0009533456474</v>
      </c>
      <c r="I15" s="161"/>
      <c r="J15" s="195">
        <v>0.0</v>
      </c>
      <c r="K15" s="196">
        <v>3.0</v>
      </c>
      <c r="L15" s="196">
        <v>0.0</v>
      </c>
      <c r="M15" s="196">
        <v>0.0</v>
      </c>
      <c r="N15" s="196">
        <v>0.0</v>
      </c>
      <c r="O15" s="196">
        <v>15.0</v>
      </c>
      <c r="P15" s="196">
        <f t="shared" si="4"/>
        <v>18</v>
      </c>
      <c r="Q15" s="160">
        <f t="shared" si="5"/>
        <v>0.005226480836</v>
      </c>
      <c r="R15" s="4"/>
      <c r="S15" s="159">
        <f t="shared" ref="S15:V15" si="15">SUM(B15,J15)</f>
        <v>0</v>
      </c>
      <c r="T15" s="9">
        <f t="shared" si="15"/>
        <v>10</v>
      </c>
      <c r="U15" s="9">
        <f t="shared" si="15"/>
        <v>0</v>
      </c>
      <c r="V15" s="9">
        <f t="shared" si="15"/>
        <v>0</v>
      </c>
      <c r="W15" s="9">
        <f t="shared" si="7"/>
        <v>0</v>
      </c>
      <c r="X15" s="9">
        <f t="shared" si="8"/>
        <v>24</v>
      </c>
      <c r="Y15" s="9">
        <f t="shared" si="9"/>
        <v>34</v>
      </c>
      <c r="Z15" s="160">
        <f t="shared" si="10"/>
        <v>0.001681004647</v>
      </c>
    </row>
    <row r="16" ht="11.25" customHeight="1">
      <c r="A16" s="158" t="s">
        <v>65</v>
      </c>
      <c r="B16" s="195">
        <v>0.0</v>
      </c>
      <c r="C16" s="196">
        <v>1.0</v>
      </c>
      <c r="D16" s="196">
        <v>0.0</v>
      </c>
      <c r="E16" s="196">
        <v>0.0</v>
      </c>
      <c r="F16" s="196">
        <v>5.0</v>
      </c>
      <c r="G16" s="196">
        <f t="shared" si="2"/>
        <v>6</v>
      </c>
      <c r="H16" s="160">
        <f t="shared" si="3"/>
        <v>0.0003575046178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4"/>
        <v>6</v>
      </c>
      <c r="Q16" s="160">
        <f t="shared" si="5"/>
        <v>0.001742160279</v>
      </c>
      <c r="R16" s="4"/>
      <c r="S16" s="159">
        <f t="shared" ref="S16:V16" si="16">SUM(B16,J16)</f>
        <v>0</v>
      </c>
      <c r="T16" s="9">
        <f t="shared" si="16"/>
        <v>1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11</v>
      </c>
      <c r="Y16" s="9">
        <f t="shared" si="9"/>
        <v>12</v>
      </c>
      <c r="Z16" s="160">
        <f t="shared" si="10"/>
        <v>0.0005932957579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f t="shared" si="2"/>
        <v>5</v>
      </c>
      <c r="H17" s="160">
        <f t="shared" si="3"/>
        <v>0.0002979205148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4"/>
        <v>2</v>
      </c>
      <c r="Q17" s="160">
        <f t="shared" si="5"/>
        <v>0.0005807200929</v>
      </c>
      <c r="R17" s="4"/>
      <c r="S17" s="159">
        <f t="shared" ref="S17:V17" si="17">SUM(B17,J17)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7</v>
      </c>
      <c r="Y17" s="9">
        <f t="shared" si="9"/>
        <v>7</v>
      </c>
      <c r="Z17" s="160">
        <f t="shared" si="10"/>
        <v>0.0003460891921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1.0</v>
      </c>
      <c r="F18" s="196">
        <v>2.0</v>
      </c>
      <c r="G18" s="196">
        <f t="shared" si="2"/>
        <v>3</v>
      </c>
      <c r="H18" s="160">
        <f t="shared" si="3"/>
        <v>0.0001787523089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4"/>
        <v>1</v>
      </c>
      <c r="Q18" s="160">
        <f t="shared" si="5"/>
        <v>0.0002903600465</v>
      </c>
      <c r="R18" s="4"/>
      <c r="S18" s="159">
        <f t="shared" ref="S18:V18" si="18">SUM(B18,J18)</f>
        <v>0</v>
      </c>
      <c r="T18" s="9">
        <f t="shared" si="18"/>
        <v>0</v>
      </c>
      <c r="U18" s="9">
        <f t="shared" si="18"/>
        <v>0</v>
      </c>
      <c r="V18" s="9">
        <f t="shared" si="18"/>
        <v>1</v>
      </c>
      <c r="W18" s="9">
        <f t="shared" si="7"/>
        <v>0</v>
      </c>
      <c r="X18" s="9">
        <f t="shared" si="8"/>
        <v>3</v>
      </c>
      <c r="Y18" s="9">
        <f t="shared" si="9"/>
        <v>4</v>
      </c>
      <c r="Z18" s="160">
        <f t="shared" si="10"/>
        <v>0.0001977652526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2.0</v>
      </c>
      <c r="G19" s="196">
        <f t="shared" si="2"/>
        <v>2</v>
      </c>
      <c r="H19" s="160">
        <f t="shared" si="3"/>
        <v>0.0001191682059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2.0</v>
      </c>
      <c r="P19" s="196">
        <f t="shared" si="4"/>
        <v>2</v>
      </c>
      <c r="Q19" s="160">
        <f t="shared" si="5"/>
        <v>0.0005807200929</v>
      </c>
      <c r="R19" s="4"/>
      <c r="S19" s="159">
        <f t="shared" ref="S19:V19" si="19">SUM(B19,J19)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4</v>
      </c>
      <c r="Y19" s="9">
        <f t="shared" si="9"/>
        <v>4</v>
      </c>
      <c r="Z19" s="160">
        <f t="shared" si="10"/>
        <v>0.0001977652526</v>
      </c>
    </row>
    <row r="20" ht="11.25" customHeight="1">
      <c r="A20" s="195" t="s">
        <v>203</v>
      </c>
      <c r="B20" s="198">
        <v>0.0</v>
      </c>
      <c r="C20" s="199">
        <v>0.0</v>
      </c>
      <c r="D20" s="196">
        <v>0.0</v>
      </c>
      <c r="E20" s="196">
        <v>0.0</v>
      </c>
      <c r="F20" s="199">
        <v>1.0</v>
      </c>
      <c r="G20" s="196">
        <f t="shared" si="2"/>
        <v>1</v>
      </c>
      <c r="H20" s="160">
        <f t="shared" si="3"/>
        <v>0.00005958410296</v>
      </c>
      <c r="I20" s="200"/>
      <c r="J20" s="195">
        <v>0.0</v>
      </c>
      <c r="K20" s="196">
        <v>0.0</v>
      </c>
      <c r="L20" s="196">
        <v>0.0</v>
      </c>
      <c r="M20" s="196">
        <v>0.0</v>
      </c>
      <c r="N20" s="196">
        <v>0.0</v>
      </c>
      <c r="O20" s="199">
        <v>0.0</v>
      </c>
      <c r="P20" s="196">
        <f t="shared" si="4"/>
        <v>0</v>
      </c>
      <c r="Q20" s="160">
        <f t="shared" si="5"/>
        <v>0</v>
      </c>
      <c r="R20" s="4"/>
      <c r="S20" s="159">
        <f t="shared" ref="S20:V20" si="20">SUM(B20,J20)</f>
        <v>0</v>
      </c>
      <c r="T20" s="9">
        <f t="shared" si="20"/>
        <v>0</v>
      </c>
      <c r="U20" s="9">
        <f t="shared" si="20"/>
        <v>0</v>
      </c>
      <c r="V20" s="9">
        <f t="shared" si="20"/>
        <v>0</v>
      </c>
      <c r="W20" s="9">
        <f t="shared" si="7"/>
        <v>0</v>
      </c>
      <c r="X20" s="9">
        <f t="shared" si="8"/>
        <v>1</v>
      </c>
      <c r="Y20" s="196">
        <v>0.0</v>
      </c>
      <c r="Z20" s="160">
        <f t="shared" si="10"/>
        <v>0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48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5572</v>
      </c>
      <c r="C22" s="27">
        <f t="shared" ref="C22:F22" si="21">SUM(C9:C20)</f>
        <v>2310</v>
      </c>
      <c r="D22" s="27">
        <f t="shared" si="21"/>
        <v>1587</v>
      </c>
      <c r="E22" s="27">
        <f t="shared" si="21"/>
        <v>526</v>
      </c>
      <c r="F22" s="27">
        <f t="shared" si="21"/>
        <v>6788</v>
      </c>
      <c r="G22" s="27">
        <f>sum(G9:G20)</f>
        <v>16783</v>
      </c>
      <c r="H22" s="171">
        <f>G22/G22</f>
        <v>1</v>
      </c>
      <c r="I22" s="161"/>
      <c r="J22" s="172">
        <f t="shared" ref="J22:O22" si="22">SUM(J9:J20)</f>
        <v>295</v>
      </c>
      <c r="K22" s="121">
        <f t="shared" si="22"/>
        <v>191</v>
      </c>
      <c r="L22" s="121">
        <f t="shared" si="22"/>
        <v>26</v>
      </c>
      <c r="M22" s="123">
        <f t="shared" si="22"/>
        <v>159</v>
      </c>
      <c r="N22" s="123">
        <f t="shared" si="22"/>
        <v>70</v>
      </c>
      <c r="O22" s="123">
        <f t="shared" si="22"/>
        <v>2703</v>
      </c>
      <c r="P22" s="123">
        <f>sum(P9:P20)</f>
        <v>3444</v>
      </c>
      <c r="Q22" s="171">
        <f>P22/P22</f>
        <v>1</v>
      </c>
      <c r="R22" s="4"/>
      <c r="S22" s="170">
        <f t="shared" ref="S22:V22" si="23">B22+J22</f>
        <v>5867</v>
      </c>
      <c r="T22" s="27">
        <f t="shared" si="23"/>
        <v>2501</v>
      </c>
      <c r="U22" s="27">
        <f t="shared" si="23"/>
        <v>1613</v>
      </c>
      <c r="V22" s="27">
        <f t="shared" si="23"/>
        <v>685</v>
      </c>
      <c r="W22" s="27">
        <f>N22</f>
        <v>70</v>
      </c>
      <c r="X22" s="27">
        <f>F22+O22</f>
        <v>9491</v>
      </c>
      <c r="Y22" s="27">
        <f>sum(Y9:Y19)</f>
        <v>20226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0.1376392778</v>
      </c>
      <c r="D23" s="117">
        <f>D22/G22</f>
        <v>0.0945599714</v>
      </c>
      <c r="E23" s="117">
        <f>E22/G22</f>
        <v>0.03134123816</v>
      </c>
      <c r="F23" s="117">
        <f>F22/G22</f>
        <v>0.4044568909</v>
      </c>
      <c r="G23" s="117">
        <f>G22/G22</f>
        <v>1</v>
      </c>
      <c r="H23" s="160"/>
      <c r="I23" s="176"/>
      <c r="J23" s="175">
        <f>J22/P22</f>
        <v>0.0856562137</v>
      </c>
      <c r="K23" s="117">
        <f>K22/P22</f>
        <v>0.05545876887</v>
      </c>
      <c r="L23" s="117">
        <f>L22/P22</f>
        <v>0.007549361208</v>
      </c>
      <c r="M23" s="117">
        <f>M22/P22</f>
        <v>0.04616724739</v>
      </c>
      <c r="N23" s="117">
        <f>N22/P22</f>
        <v>0.02032520325</v>
      </c>
      <c r="O23" s="117">
        <f>O22/P22</f>
        <v>0.7848432056</v>
      </c>
      <c r="P23" s="117">
        <f>P22/P22</f>
        <v>1</v>
      </c>
      <c r="Q23" s="157"/>
      <c r="R23" s="4"/>
      <c r="S23" s="177">
        <f>S22/Y22</f>
        <v>0.2900721843</v>
      </c>
      <c r="T23" s="28">
        <f>T22/Y22</f>
        <v>0.1236527242</v>
      </c>
      <c r="U23" s="28">
        <f>U22/Y22</f>
        <v>0.07974883813</v>
      </c>
      <c r="V23" s="28">
        <f>V22/Y22</f>
        <v>0.03386729952</v>
      </c>
      <c r="W23" s="28">
        <f>W22/Y22</f>
        <v>0.003460891921</v>
      </c>
      <c r="X23" s="28">
        <f>X22/Y22</f>
        <v>0.4692475032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4">SUM(B10:B20)</f>
        <v>0</v>
      </c>
      <c r="C24" s="40">
        <f t="shared" si="24"/>
        <v>2296</v>
      </c>
      <c r="D24" s="40">
        <f t="shared" si="24"/>
        <v>1561</v>
      </c>
      <c r="E24" s="40">
        <f t="shared" si="24"/>
        <v>21</v>
      </c>
      <c r="F24" s="40">
        <f t="shared" si="24"/>
        <v>2299</v>
      </c>
      <c r="G24" s="40">
        <f t="shared" si="24"/>
        <v>6177</v>
      </c>
      <c r="H24" s="154"/>
      <c r="I24" s="176"/>
      <c r="J24" s="174">
        <f t="shared" ref="J24:P24" si="25">SUM(J10:J20)</f>
        <v>0</v>
      </c>
      <c r="K24" s="40">
        <f t="shared" si="25"/>
        <v>178</v>
      </c>
      <c r="L24" s="40">
        <f t="shared" si="25"/>
        <v>13</v>
      </c>
      <c r="M24" s="40">
        <f t="shared" si="25"/>
        <v>3</v>
      </c>
      <c r="N24" s="40">
        <f t="shared" si="25"/>
        <v>0</v>
      </c>
      <c r="O24" s="40">
        <f t="shared" si="25"/>
        <v>435</v>
      </c>
      <c r="P24" s="40">
        <f t="shared" si="25"/>
        <v>629</v>
      </c>
      <c r="Q24" s="157"/>
      <c r="R24" s="4"/>
      <c r="S24" s="159">
        <f t="shared" ref="S24:Y24" si="26">SUM(S10:S20)</f>
        <v>0</v>
      </c>
      <c r="T24" s="9">
        <f t="shared" si="26"/>
        <v>2474</v>
      </c>
      <c r="U24" s="9">
        <f t="shared" si="26"/>
        <v>1574</v>
      </c>
      <c r="V24" s="9">
        <f t="shared" si="26"/>
        <v>24</v>
      </c>
      <c r="W24" s="9">
        <f t="shared" si="26"/>
        <v>0</v>
      </c>
      <c r="X24" s="9">
        <f t="shared" si="26"/>
        <v>2734</v>
      </c>
      <c r="Y24" s="9">
        <f t="shared" si="26"/>
        <v>6805</v>
      </c>
      <c r="Z24" s="168"/>
    </row>
    <row r="25" ht="11.25" customHeight="1">
      <c r="A25" s="174" t="s">
        <v>22</v>
      </c>
      <c r="B25" s="156"/>
      <c r="C25" s="117">
        <f t="shared" ref="C25:G25" si="27">C24/C22</f>
        <v>0.9939393939</v>
      </c>
      <c r="D25" s="117">
        <f t="shared" si="27"/>
        <v>0.9836168872</v>
      </c>
      <c r="E25" s="117">
        <f t="shared" si="27"/>
        <v>0.03992395437</v>
      </c>
      <c r="F25" s="117">
        <f t="shared" si="27"/>
        <v>0.3386859163</v>
      </c>
      <c r="G25" s="117">
        <f t="shared" si="27"/>
        <v>0.368051004</v>
      </c>
      <c r="H25" s="160"/>
      <c r="I25" s="176"/>
      <c r="J25" s="175">
        <f t="shared" ref="J25:N25" si="28">B24/B22</f>
        <v>0</v>
      </c>
      <c r="K25" s="117">
        <f t="shared" si="28"/>
        <v>0.9939393939</v>
      </c>
      <c r="L25" s="117">
        <f t="shared" si="28"/>
        <v>0.9836168872</v>
      </c>
      <c r="M25" s="117">
        <f t="shared" si="28"/>
        <v>0.03992395437</v>
      </c>
      <c r="N25" s="117">
        <f t="shared" si="28"/>
        <v>0.3386859163</v>
      </c>
      <c r="O25" s="117">
        <f t="shared" ref="O25:P25" si="29">O24/O22</f>
        <v>0.1609322974</v>
      </c>
      <c r="P25" s="117">
        <f t="shared" si="29"/>
        <v>0.1826364692</v>
      </c>
      <c r="Q25" s="157"/>
      <c r="R25" s="4"/>
      <c r="S25" s="178">
        <f t="shared" ref="S25:Y25" si="30">S24/S22</f>
        <v>0</v>
      </c>
      <c r="T25" s="22">
        <f t="shared" si="30"/>
        <v>0.9892043183</v>
      </c>
      <c r="U25" s="22">
        <f t="shared" si="30"/>
        <v>0.9758214507</v>
      </c>
      <c r="V25" s="22">
        <f t="shared" si="30"/>
        <v>0.03503649635</v>
      </c>
      <c r="W25" s="22">
        <f t="shared" si="30"/>
        <v>0</v>
      </c>
      <c r="X25" s="22">
        <f t="shared" si="30"/>
        <v>0.2880623749</v>
      </c>
      <c r="Y25" s="22">
        <f t="shared" si="30"/>
        <v>0.3364481361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0.3717014732</v>
      </c>
      <c r="D26" s="126">
        <f>D24/G24</f>
        <v>0.2527116723</v>
      </c>
      <c r="E26" s="126">
        <f>E24/G24</f>
        <v>0.003399708596</v>
      </c>
      <c r="F26" s="126">
        <f>F24/G24</f>
        <v>0.3721871459</v>
      </c>
      <c r="G26" s="126">
        <f>G24/G24</f>
        <v>1</v>
      </c>
      <c r="H26" s="182"/>
      <c r="I26" s="183"/>
      <c r="J26" s="181">
        <f t="shared" ref="J26:K26" si="31">J24/O24</f>
        <v>0</v>
      </c>
      <c r="K26" s="126">
        <f t="shared" si="31"/>
        <v>0.2829888712</v>
      </c>
      <c r="L26" s="126">
        <f>L24/P24</f>
        <v>0.02066772655</v>
      </c>
      <c r="M26" s="126">
        <f>M24/P24</f>
        <v>0.004769475358</v>
      </c>
      <c r="N26" s="126">
        <f>N24/P24</f>
        <v>0</v>
      </c>
      <c r="O26" s="126">
        <f>O24/P24</f>
        <v>0.6915739269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0.3635562087</v>
      </c>
      <c r="U26" s="32">
        <f>U24/Y24</f>
        <v>0.2313005143</v>
      </c>
      <c r="V26" s="32">
        <f>V24/Y24</f>
        <v>0.003526818516</v>
      </c>
      <c r="W26" s="32">
        <f>W24/Y24</f>
        <v>0</v>
      </c>
      <c r="X26" s="32">
        <f>X24/Y24</f>
        <v>0.4017634093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44927.0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1721125.0</v>
      </c>
      <c r="C37" s="196">
        <v>2584.0</v>
      </c>
      <c r="D37" s="196">
        <v>5571.0</v>
      </c>
      <c r="E37" s="196">
        <v>155515.0</v>
      </c>
      <c r="F37" s="196">
        <v>1447710.0</v>
      </c>
      <c r="G37" s="196">
        <f t="shared" ref="G37:G48" si="33">sum(B37:F37)</f>
        <v>3332505</v>
      </c>
      <c r="H37" s="160">
        <f t="shared" ref="H37:H48" si="34">G37/G$50</f>
        <v>0.7169991035</v>
      </c>
      <c r="I37" s="4"/>
      <c r="J37" s="195">
        <v>323211.0</v>
      </c>
      <c r="K37" s="196">
        <v>15330.0</v>
      </c>
      <c r="L37" s="196">
        <v>15671.0</v>
      </c>
      <c r="M37" s="196">
        <v>165251.0</v>
      </c>
      <c r="N37" s="196">
        <v>27792.0</v>
      </c>
      <c r="O37" s="196">
        <v>2436428.0</v>
      </c>
      <c r="P37" s="9">
        <f t="shared" ref="P37:P48" si="35">SUM(J37:O37)</f>
        <v>2983683</v>
      </c>
      <c r="Q37" s="160">
        <f t="shared" ref="Q37:Q48" si="36">P37/P$50</f>
        <v>0.8219125215</v>
      </c>
      <c r="R37" s="206"/>
      <c r="S37" s="9">
        <f t="shared" ref="S37:V37" si="32">B37+J37</f>
        <v>2044336</v>
      </c>
      <c r="T37" s="9">
        <f t="shared" si="32"/>
        <v>17914</v>
      </c>
      <c r="U37" s="9">
        <f t="shared" si="32"/>
        <v>21242</v>
      </c>
      <c r="V37" s="9">
        <f t="shared" si="32"/>
        <v>320766</v>
      </c>
      <c r="W37" s="9">
        <f t="shared" ref="W37:W48" si="38">N37</f>
        <v>27792</v>
      </c>
      <c r="X37" s="9">
        <f t="shared" ref="X37:X48" si="39">F37+O37</f>
        <v>3884138</v>
      </c>
      <c r="Y37" s="9">
        <f t="shared" ref="Y37:Y48" si="40">SUM(S37:X37)</f>
        <v>6316188</v>
      </c>
      <c r="Z37" s="160">
        <f t="shared" ref="Z37:Z48" si="41">Y37/Y$50</f>
        <v>0.7630069116</v>
      </c>
    </row>
    <row r="38" ht="11.25" customHeight="1">
      <c r="A38" s="116" t="s">
        <v>16</v>
      </c>
      <c r="B38" s="196">
        <v>0.0</v>
      </c>
      <c r="C38" s="196">
        <v>268721.0</v>
      </c>
      <c r="D38" s="196">
        <v>274257.0</v>
      </c>
      <c r="E38" s="196">
        <v>4412.0</v>
      </c>
      <c r="F38" s="196">
        <v>307875.0</v>
      </c>
      <c r="G38" s="196">
        <f t="shared" si="33"/>
        <v>855265</v>
      </c>
      <c r="H38" s="160">
        <f t="shared" si="34"/>
        <v>0.1840129987</v>
      </c>
      <c r="I38" s="4"/>
      <c r="J38" s="195">
        <v>0.0</v>
      </c>
      <c r="K38" s="196">
        <v>30538.0</v>
      </c>
      <c r="L38" s="196">
        <v>10072.0</v>
      </c>
      <c r="M38" s="196">
        <v>3134.0</v>
      </c>
      <c r="N38" s="196">
        <v>0.0</v>
      </c>
      <c r="O38" s="196">
        <v>175596.0</v>
      </c>
      <c r="P38" s="9">
        <f t="shared" si="35"/>
        <v>219340</v>
      </c>
      <c r="Q38" s="160">
        <f t="shared" si="36"/>
        <v>0.06042139613</v>
      </c>
      <c r="R38" s="206"/>
      <c r="S38" s="9">
        <f t="shared" ref="S38:V38" si="37">B38+J38</f>
        <v>0</v>
      </c>
      <c r="T38" s="9">
        <f t="shared" si="37"/>
        <v>299259</v>
      </c>
      <c r="U38" s="9">
        <f t="shared" si="37"/>
        <v>284329</v>
      </c>
      <c r="V38" s="9">
        <f t="shared" si="37"/>
        <v>7546</v>
      </c>
      <c r="W38" s="9">
        <f t="shared" si="38"/>
        <v>0</v>
      </c>
      <c r="X38" s="9">
        <f t="shared" si="39"/>
        <v>483471</v>
      </c>
      <c r="Y38" s="9">
        <f t="shared" si="40"/>
        <v>1074605</v>
      </c>
      <c r="Z38" s="160">
        <f t="shared" si="41"/>
        <v>0.1298142237</v>
      </c>
    </row>
    <row r="39" ht="11.25" customHeight="1">
      <c r="A39" s="116" t="s">
        <v>17</v>
      </c>
      <c r="B39" s="196">
        <v>0.0</v>
      </c>
      <c r="C39" s="196">
        <v>236184.0</v>
      </c>
      <c r="D39" s="196">
        <v>0.0</v>
      </c>
      <c r="E39" s="196">
        <v>0.0</v>
      </c>
      <c r="F39" s="196">
        <v>177064.0</v>
      </c>
      <c r="G39" s="196">
        <f t="shared" si="33"/>
        <v>413248</v>
      </c>
      <c r="H39" s="160">
        <f t="shared" si="34"/>
        <v>0.08891162819</v>
      </c>
      <c r="I39" s="4"/>
      <c r="J39" s="195">
        <v>0.0</v>
      </c>
      <c r="K39" s="196">
        <v>138647.0</v>
      </c>
      <c r="L39" s="196">
        <v>0.0</v>
      </c>
      <c r="M39" s="196">
        <v>0.0</v>
      </c>
      <c r="N39" s="196">
        <v>0.0</v>
      </c>
      <c r="O39" s="196">
        <v>192404.0</v>
      </c>
      <c r="P39" s="9">
        <f t="shared" si="35"/>
        <v>331051</v>
      </c>
      <c r="Q39" s="160">
        <f t="shared" si="36"/>
        <v>0.09119432666</v>
      </c>
      <c r="R39" s="206"/>
      <c r="S39" s="9">
        <f t="shared" ref="S39:V39" si="42">B39+J39</f>
        <v>0</v>
      </c>
      <c r="T39" s="9">
        <f t="shared" si="42"/>
        <v>374831</v>
      </c>
      <c r="U39" s="9">
        <f t="shared" si="42"/>
        <v>0</v>
      </c>
      <c r="V39" s="9">
        <f t="shared" si="42"/>
        <v>0</v>
      </c>
      <c r="W39" s="9">
        <f t="shared" si="38"/>
        <v>0</v>
      </c>
      <c r="X39" s="9">
        <f t="shared" si="39"/>
        <v>369468</v>
      </c>
      <c r="Y39" s="9">
        <f t="shared" si="40"/>
        <v>744299</v>
      </c>
      <c r="Z39" s="160">
        <f t="shared" si="41"/>
        <v>0.08991266271</v>
      </c>
    </row>
    <row r="40" ht="11.25" customHeight="1">
      <c r="A40" s="116" t="s">
        <v>18</v>
      </c>
      <c r="B40" s="196">
        <v>0.0</v>
      </c>
      <c r="C40" s="196">
        <v>206.0</v>
      </c>
      <c r="D40" s="196">
        <v>2951.0</v>
      </c>
      <c r="E40" s="196">
        <v>0.0</v>
      </c>
      <c r="F40" s="196">
        <v>1057.0</v>
      </c>
      <c r="G40" s="196">
        <f t="shared" si="33"/>
        <v>4214</v>
      </c>
      <c r="H40" s="160">
        <f t="shared" si="34"/>
        <v>0.0009066555705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9">
        <f t="shared" si="35"/>
        <v>0</v>
      </c>
      <c r="Q40" s="160">
        <f t="shared" si="36"/>
        <v>0</v>
      </c>
      <c r="R40" s="206"/>
      <c r="S40" s="9">
        <f t="shared" ref="S40:V40" si="43">B40+J40</f>
        <v>0</v>
      </c>
      <c r="T40" s="9">
        <f t="shared" si="43"/>
        <v>206</v>
      </c>
      <c r="U40" s="9">
        <f t="shared" si="43"/>
        <v>2951</v>
      </c>
      <c r="V40" s="9">
        <f t="shared" si="43"/>
        <v>0</v>
      </c>
      <c r="W40" s="9">
        <f t="shared" si="38"/>
        <v>0</v>
      </c>
      <c r="X40" s="9">
        <f t="shared" si="39"/>
        <v>1057</v>
      </c>
      <c r="Y40" s="9">
        <f t="shared" si="40"/>
        <v>4214</v>
      </c>
      <c r="Z40" s="160">
        <f t="shared" si="41"/>
        <v>0.0005090588066</v>
      </c>
    </row>
    <row r="41" ht="11.25" customHeight="1">
      <c r="A41" s="116" t="s">
        <v>155</v>
      </c>
      <c r="B41" s="196">
        <v>0.0</v>
      </c>
      <c r="C41" s="196">
        <v>6206.0</v>
      </c>
      <c r="D41" s="196">
        <v>5208.0</v>
      </c>
      <c r="E41" s="196">
        <v>0.0</v>
      </c>
      <c r="F41" s="196">
        <v>7333.0</v>
      </c>
      <c r="G41" s="196">
        <f t="shared" si="33"/>
        <v>18747</v>
      </c>
      <c r="H41" s="160">
        <f t="shared" si="34"/>
        <v>0.004033476977</v>
      </c>
      <c r="I41" s="4"/>
      <c r="J41" s="195">
        <v>0.0</v>
      </c>
      <c r="K41" s="196">
        <v>4609.0</v>
      </c>
      <c r="L41" s="196">
        <v>663.0</v>
      </c>
      <c r="M41" s="196">
        <v>0.0</v>
      </c>
      <c r="N41" s="196">
        <v>0.0</v>
      </c>
      <c r="O41" s="196">
        <v>59986.0</v>
      </c>
      <c r="P41" s="9">
        <f t="shared" si="35"/>
        <v>65258</v>
      </c>
      <c r="Q41" s="160">
        <f t="shared" si="36"/>
        <v>0.01797656364</v>
      </c>
      <c r="R41" s="206"/>
      <c r="S41" s="9">
        <f t="shared" ref="S41:V41" si="44">B41+J41</f>
        <v>0</v>
      </c>
      <c r="T41" s="9">
        <f t="shared" si="44"/>
        <v>10815</v>
      </c>
      <c r="U41" s="9">
        <f t="shared" si="44"/>
        <v>5871</v>
      </c>
      <c r="V41" s="9">
        <f t="shared" si="44"/>
        <v>0</v>
      </c>
      <c r="W41" s="9">
        <f t="shared" si="38"/>
        <v>0</v>
      </c>
      <c r="X41" s="9">
        <f t="shared" si="39"/>
        <v>67319</v>
      </c>
      <c r="Y41" s="9">
        <f t="shared" si="40"/>
        <v>84005</v>
      </c>
      <c r="Z41" s="160">
        <f t="shared" si="41"/>
        <v>0.01014795563</v>
      </c>
    </row>
    <row r="42" ht="11.25" customHeight="1">
      <c r="A42" s="116" t="s">
        <v>19</v>
      </c>
      <c r="B42" s="196">
        <v>0.0</v>
      </c>
      <c r="C42" s="196">
        <v>6275.0</v>
      </c>
      <c r="D42" s="196">
        <v>0.0</v>
      </c>
      <c r="E42" s="196">
        <v>0.0</v>
      </c>
      <c r="F42" s="196">
        <v>4371.0</v>
      </c>
      <c r="G42" s="196">
        <f t="shared" si="33"/>
        <v>10646</v>
      </c>
      <c r="H42" s="160">
        <f t="shared" si="34"/>
        <v>0.002290520931</v>
      </c>
      <c r="I42" s="4"/>
      <c r="J42" s="195">
        <v>0.0</v>
      </c>
      <c r="K42" s="196">
        <v>5971.0</v>
      </c>
      <c r="L42" s="196">
        <v>0.0</v>
      </c>
      <c r="M42" s="196">
        <v>0.0</v>
      </c>
      <c r="N42" s="196">
        <v>0.0</v>
      </c>
      <c r="O42" s="196">
        <v>3732.0</v>
      </c>
      <c r="P42" s="9">
        <f t="shared" si="35"/>
        <v>9703</v>
      </c>
      <c r="Q42" s="160">
        <f t="shared" si="36"/>
        <v>0.002672876842</v>
      </c>
      <c r="R42" s="206"/>
      <c r="S42" s="9">
        <f t="shared" ref="S42:V42" si="45">B42+J42</f>
        <v>0</v>
      </c>
      <c r="T42" s="9">
        <f t="shared" si="45"/>
        <v>12246</v>
      </c>
      <c r="U42" s="9">
        <f t="shared" si="45"/>
        <v>0</v>
      </c>
      <c r="V42" s="9">
        <f t="shared" si="45"/>
        <v>0</v>
      </c>
      <c r="W42" s="9">
        <f t="shared" si="38"/>
        <v>0</v>
      </c>
      <c r="X42" s="9">
        <f t="shared" si="39"/>
        <v>8103</v>
      </c>
      <c r="Y42" s="9">
        <f t="shared" si="40"/>
        <v>20349</v>
      </c>
      <c r="Z42" s="160">
        <f t="shared" si="41"/>
        <v>0.002458195931</v>
      </c>
    </row>
    <row r="43" ht="11.25" customHeight="1">
      <c r="A43" s="116" t="s">
        <v>64</v>
      </c>
      <c r="B43" s="196">
        <v>0.0</v>
      </c>
      <c r="C43" s="196">
        <v>3101.0</v>
      </c>
      <c r="D43" s="196">
        <v>0.0</v>
      </c>
      <c r="E43" s="196">
        <v>0.0</v>
      </c>
      <c r="F43" s="196">
        <v>4170.0</v>
      </c>
      <c r="G43" s="196">
        <f t="shared" si="33"/>
        <v>7271</v>
      </c>
      <c r="H43" s="160">
        <f t="shared" si="34"/>
        <v>0.001564378893</v>
      </c>
      <c r="I43" s="4"/>
      <c r="J43" s="195">
        <v>0.0</v>
      </c>
      <c r="K43" s="196">
        <v>1361.0</v>
      </c>
      <c r="L43" s="196">
        <v>0.0</v>
      </c>
      <c r="M43" s="196">
        <v>0.0</v>
      </c>
      <c r="N43" s="196">
        <v>0.0</v>
      </c>
      <c r="O43" s="196">
        <v>9597.0</v>
      </c>
      <c r="P43" s="9">
        <f t="shared" si="35"/>
        <v>10958</v>
      </c>
      <c r="Q43" s="160">
        <f t="shared" si="36"/>
        <v>0.003018590584</v>
      </c>
      <c r="R43" s="206"/>
      <c r="S43" s="9">
        <f t="shared" ref="S43:V43" si="46">B43+J43</f>
        <v>0</v>
      </c>
      <c r="T43" s="9">
        <f t="shared" si="46"/>
        <v>4462</v>
      </c>
      <c r="U43" s="9">
        <f t="shared" si="46"/>
        <v>0</v>
      </c>
      <c r="V43" s="9">
        <f t="shared" si="46"/>
        <v>0</v>
      </c>
      <c r="W43" s="9">
        <f t="shared" si="38"/>
        <v>0</v>
      </c>
      <c r="X43" s="9">
        <f t="shared" si="39"/>
        <v>13767</v>
      </c>
      <c r="Y43" s="9">
        <f t="shared" si="40"/>
        <v>18229</v>
      </c>
      <c r="Z43" s="160">
        <f t="shared" si="41"/>
        <v>0.002202096105</v>
      </c>
    </row>
    <row r="44" ht="11.25" customHeight="1">
      <c r="A44" s="116" t="s">
        <v>65</v>
      </c>
      <c r="B44" s="196">
        <v>0.0</v>
      </c>
      <c r="C44" s="196">
        <v>423.0</v>
      </c>
      <c r="D44" s="196">
        <v>0.0</v>
      </c>
      <c r="E44" s="196">
        <v>0.0</v>
      </c>
      <c r="F44" s="196">
        <v>1542.0</v>
      </c>
      <c r="G44" s="196">
        <f t="shared" si="33"/>
        <v>1965</v>
      </c>
      <c r="H44" s="160">
        <f t="shared" si="34"/>
        <v>0.0004227760313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5563.0</v>
      </c>
      <c r="P44" s="9">
        <f t="shared" si="35"/>
        <v>5563</v>
      </c>
      <c r="Q44" s="160">
        <f t="shared" si="36"/>
        <v>0.001532434698</v>
      </c>
      <c r="R44" s="206"/>
      <c r="S44" s="9">
        <f t="shared" ref="S44:V44" si="47">B44+J44</f>
        <v>0</v>
      </c>
      <c r="T44" s="9">
        <f t="shared" si="47"/>
        <v>423</v>
      </c>
      <c r="U44" s="9">
        <f t="shared" si="47"/>
        <v>0</v>
      </c>
      <c r="V44" s="9">
        <f t="shared" si="47"/>
        <v>0</v>
      </c>
      <c r="W44" s="9">
        <f t="shared" si="38"/>
        <v>0</v>
      </c>
      <c r="X44" s="9">
        <f t="shared" si="39"/>
        <v>7105</v>
      </c>
      <c r="Y44" s="9">
        <f t="shared" si="40"/>
        <v>7528</v>
      </c>
      <c r="Z44" s="160">
        <f t="shared" si="41"/>
        <v>0.0009093959886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2153.0</v>
      </c>
      <c r="G45" s="196">
        <f t="shared" si="33"/>
        <v>2153</v>
      </c>
      <c r="H45" s="160">
        <f t="shared" si="34"/>
        <v>0.0004632248323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2181.0</v>
      </c>
      <c r="P45" s="9">
        <f t="shared" si="35"/>
        <v>2181</v>
      </c>
      <c r="Q45" s="160">
        <f t="shared" si="36"/>
        <v>0.0006007981442</v>
      </c>
      <c r="R45" s="206"/>
      <c r="S45" s="9">
        <f t="shared" ref="S45:V45" si="48">B45+J45</f>
        <v>0</v>
      </c>
      <c r="T45" s="9">
        <f t="shared" si="48"/>
        <v>0</v>
      </c>
      <c r="U45" s="9">
        <f t="shared" si="48"/>
        <v>0</v>
      </c>
      <c r="V45" s="9">
        <f t="shared" si="48"/>
        <v>0</v>
      </c>
      <c r="W45" s="9">
        <f t="shared" si="38"/>
        <v>0</v>
      </c>
      <c r="X45" s="9">
        <f t="shared" si="39"/>
        <v>4334</v>
      </c>
      <c r="Y45" s="9">
        <f t="shared" si="40"/>
        <v>4334</v>
      </c>
      <c r="Z45" s="160">
        <f t="shared" si="41"/>
        <v>0.0005235550232</v>
      </c>
    </row>
    <row r="46" ht="11.25" customHeight="1">
      <c r="A46" s="208" t="s">
        <v>201</v>
      </c>
      <c r="B46" s="196">
        <v>0.0</v>
      </c>
      <c r="C46" s="209">
        <v>0.0</v>
      </c>
      <c r="D46" s="196">
        <v>0.0</v>
      </c>
      <c r="E46" s="196">
        <v>272.0</v>
      </c>
      <c r="F46" s="209">
        <v>583.0</v>
      </c>
      <c r="G46" s="196">
        <f t="shared" si="33"/>
        <v>855</v>
      </c>
      <c r="H46" s="160">
        <f t="shared" si="34"/>
        <v>0.0001839559831</v>
      </c>
      <c r="I46" s="4"/>
      <c r="J46" s="195">
        <v>0.0</v>
      </c>
      <c r="K46" s="196">
        <v>0.0</v>
      </c>
      <c r="L46" s="196">
        <v>0.0</v>
      </c>
      <c r="M46" s="196">
        <v>0.0</v>
      </c>
      <c r="N46" s="196">
        <v>0.0</v>
      </c>
      <c r="O46" s="209">
        <v>1102.0</v>
      </c>
      <c r="P46" s="9">
        <f t="shared" si="35"/>
        <v>1102</v>
      </c>
      <c r="Q46" s="160">
        <f t="shared" si="36"/>
        <v>0.000303566967</v>
      </c>
      <c r="R46" s="206"/>
      <c r="S46" s="9">
        <f t="shared" ref="S46:V46" si="49">B46+J46</f>
        <v>0</v>
      </c>
      <c r="T46" s="9">
        <f t="shared" si="49"/>
        <v>0</v>
      </c>
      <c r="U46" s="9">
        <f t="shared" si="49"/>
        <v>0</v>
      </c>
      <c r="V46" s="9">
        <f t="shared" si="49"/>
        <v>272</v>
      </c>
      <c r="W46" s="9">
        <f t="shared" si="38"/>
        <v>0</v>
      </c>
      <c r="X46" s="9">
        <f t="shared" si="39"/>
        <v>1685</v>
      </c>
      <c r="Y46" s="9">
        <f t="shared" si="40"/>
        <v>1957</v>
      </c>
      <c r="Z46" s="160">
        <f t="shared" si="41"/>
        <v>0.0002364091325</v>
      </c>
    </row>
    <row r="47" ht="11.25" customHeight="1">
      <c r="A47" s="208" t="s">
        <v>202</v>
      </c>
      <c r="B47" s="196">
        <v>0.0</v>
      </c>
      <c r="C47" s="209">
        <v>0.0</v>
      </c>
      <c r="D47" s="196">
        <v>0.0</v>
      </c>
      <c r="E47" s="196">
        <v>0.0</v>
      </c>
      <c r="F47" s="209">
        <v>560.0</v>
      </c>
      <c r="G47" s="196">
        <f t="shared" si="33"/>
        <v>560</v>
      </c>
      <c r="H47" s="160">
        <f t="shared" si="34"/>
        <v>0.0001204857901</v>
      </c>
      <c r="I47" s="4"/>
      <c r="J47" s="195">
        <v>0.0</v>
      </c>
      <c r="K47" s="196">
        <v>0.0</v>
      </c>
      <c r="L47" s="196">
        <v>0.0</v>
      </c>
      <c r="M47" s="196">
        <v>0.0</v>
      </c>
      <c r="N47" s="196">
        <v>0.0</v>
      </c>
      <c r="O47" s="209">
        <v>1332.0</v>
      </c>
      <c r="P47" s="9">
        <f t="shared" si="35"/>
        <v>1332</v>
      </c>
      <c r="Q47" s="160">
        <f t="shared" si="36"/>
        <v>0.0003669248639</v>
      </c>
      <c r="R47" s="206"/>
      <c r="S47" s="9">
        <f t="shared" ref="S47:V47" si="50">B47+J47</f>
        <v>0</v>
      </c>
      <c r="T47" s="9">
        <f t="shared" si="50"/>
        <v>0</v>
      </c>
      <c r="U47" s="9">
        <f t="shared" si="50"/>
        <v>0</v>
      </c>
      <c r="V47" s="9">
        <f t="shared" si="50"/>
        <v>0</v>
      </c>
      <c r="W47" s="9">
        <f t="shared" si="38"/>
        <v>0</v>
      </c>
      <c r="X47" s="9">
        <f t="shared" si="39"/>
        <v>1892</v>
      </c>
      <c r="Y47" s="9">
        <f t="shared" si="40"/>
        <v>1892</v>
      </c>
      <c r="Z47" s="160">
        <f t="shared" si="41"/>
        <v>0.0002285570152</v>
      </c>
    </row>
    <row r="48" ht="11.25" customHeight="1">
      <c r="A48" s="208" t="s">
        <v>203</v>
      </c>
      <c r="B48" s="196">
        <v>0.0</v>
      </c>
      <c r="C48" s="209">
        <v>0.0</v>
      </c>
      <c r="D48" s="196">
        <v>0.0</v>
      </c>
      <c r="E48" s="196">
        <v>0.0</v>
      </c>
      <c r="F48" s="209">
        <v>422.0</v>
      </c>
      <c r="G48" s="196">
        <f t="shared" si="33"/>
        <v>422</v>
      </c>
      <c r="H48" s="160">
        <f t="shared" si="34"/>
        <v>0.00009079464897</v>
      </c>
      <c r="I48" s="4"/>
      <c r="J48" s="195">
        <v>0.0</v>
      </c>
      <c r="K48" s="196">
        <v>0.0</v>
      </c>
      <c r="L48" s="196">
        <v>0.0</v>
      </c>
      <c r="M48" s="196">
        <v>0.0</v>
      </c>
      <c r="N48" s="196">
        <v>0.0</v>
      </c>
      <c r="O48" s="209">
        <v>0.0</v>
      </c>
      <c r="P48" s="9">
        <f t="shared" si="35"/>
        <v>0</v>
      </c>
      <c r="Q48" s="160">
        <f t="shared" si="36"/>
        <v>0</v>
      </c>
      <c r="R48" s="206"/>
      <c r="S48" s="9">
        <f t="shared" ref="S48:V48" si="51">B48+J48</f>
        <v>0</v>
      </c>
      <c r="T48" s="9">
        <f t="shared" si="51"/>
        <v>0</v>
      </c>
      <c r="U48" s="9">
        <f t="shared" si="51"/>
        <v>0</v>
      </c>
      <c r="V48" s="9">
        <f t="shared" si="51"/>
        <v>0</v>
      </c>
      <c r="W48" s="9">
        <f t="shared" si="38"/>
        <v>0</v>
      </c>
      <c r="X48" s="9">
        <f t="shared" si="39"/>
        <v>422</v>
      </c>
      <c r="Y48" s="9">
        <f t="shared" si="40"/>
        <v>422</v>
      </c>
      <c r="Z48" s="160">
        <f t="shared" si="41"/>
        <v>0.00005097836174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2">SUM(B37:B49)</f>
        <v>1721125</v>
      </c>
      <c r="C50" s="121">
        <f t="shared" si="52"/>
        <v>523700</v>
      </c>
      <c r="D50" s="121">
        <f t="shared" si="52"/>
        <v>287987</v>
      </c>
      <c r="E50" s="121">
        <f t="shared" si="52"/>
        <v>160199</v>
      </c>
      <c r="F50" s="121">
        <f t="shared" si="52"/>
        <v>1954840</v>
      </c>
      <c r="G50" s="121">
        <f t="shared" si="52"/>
        <v>4647851</v>
      </c>
      <c r="H50" s="210">
        <v>1.0</v>
      </c>
      <c r="I50" s="191"/>
      <c r="J50" s="170">
        <f t="shared" ref="J50:P50" si="53">sum(J37:J48)</f>
        <v>323211</v>
      </c>
      <c r="K50" s="27">
        <f t="shared" si="53"/>
        <v>196456</v>
      </c>
      <c r="L50" s="27">
        <f t="shared" si="53"/>
        <v>26406</v>
      </c>
      <c r="M50" s="27">
        <f t="shared" si="53"/>
        <v>168385</v>
      </c>
      <c r="N50" s="27">
        <f t="shared" si="53"/>
        <v>27792</v>
      </c>
      <c r="O50" s="27">
        <f t="shared" si="53"/>
        <v>2887921</v>
      </c>
      <c r="P50" s="27">
        <f t="shared" si="53"/>
        <v>3630171</v>
      </c>
      <c r="Q50" s="210">
        <v>1.0</v>
      </c>
      <c r="R50" s="206"/>
      <c r="S50" s="27">
        <f t="shared" ref="S50:V50" si="54">B50+J50</f>
        <v>2044336</v>
      </c>
      <c r="T50" s="27">
        <f t="shared" si="54"/>
        <v>720156</v>
      </c>
      <c r="U50" s="27">
        <f t="shared" si="54"/>
        <v>314393</v>
      </c>
      <c r="V50" s="27">
        <f t="shared" si="54"/>
        <v>328584</v>
      </c>
      <c r="W50" s="27">
        <f>N50</f>
        <v>27792</v>
      </c>
      <c r="X50" s="27">
        <f>F50+O50</f>
        <v>4842761</v>
      </c>
      <c r="Y50" s="27">
        <f>SUM(S50:X50)</f>
        <v>8278022</v>
      </c>
      <c r="Z50" s="173">
        <f>Y50/Y50</f>
        <v>1</v>
      </c>
    </row>
    <row r="51" ht="11.25" customHeight="1">
      <c r="A51" s="40" t="s">
        <v>12</v>
      </c>
      <c r="B51" s="117">
        <f>B50/G50</f>
        <v>0.3703055455</v>
      </c>
      <c r="C51" s="117">
        <f>C50/G50</f>
        <v>0.1126757291</v>
      </c>
      <c r="D51" s="117">
        <f>D50/G50</f>
        <v>0.06196132363</v>
      </c>
      <c r="E51" s="117">
        <f>E50/G50</f>
        <v>0.03446732694</v>
      </c>
      <c r="F51" s="117">
        <f>F50/G50</f>
        <v>0.4205900749</v>
      </c>
      <c r="G51" s="117">
        <f>G50/G50</f>
        <v>1</v>
      </c>
      <c r="H51" s="157"/>
      <c r="I51" s="4"/>
      <c r="J51" s="175">
        <f>J50/P50</f>
        <v>0.08903464878</v>
      </c>
      <c r="K51" s="117">
        <f>K50/P50</f>
        <v>0.05411756085</v>
      </c>
      <c r="L51" s="117">
        <f>L50/P50</f>
        <v>0.007274037504</v>
      </c>
      <c r="M51" s="117">
        <f>M50/P50</f>
        <v>0.04638486727</v>
      </c>
      <c r="N51" s="117">
        <f>N50/P50</f>
        <v>0.0076558377</v>
      </c>
      <c r="O51" s="117">
        <f>O50/P50</f>
        <v>0.7955330479</v>
      </c>
      <c r="P51" s="117">
        <f>P50/P50</f>
        <v>1</v>
      </c>
      <c r="Q51" s="157"/>
      <c r="R51" s="206"/>
      <c r="S51" s="28">
        <f>S50/Y50</f>
        <v>0.246959479</v>
      </c>
      <c r="T51" s="28">
        <f>T50/Y50</f>
        <v>0.08699614473</v>
      </c>
      <c r="U51" s="28">
        <f>U50/Y50</f>
        <v>0.0379792419</v>
      </c>
      <c r="V51" s="28">
        <f>V50/Y50</f>
        <v>0.03969354032</v>
      </c>
      <c r="W51" s="28">
        <f>W50/Y50</f>
        <v>0.003357323766</v>
      </c>
      <c r="X51" s="28">
        <f>X50/Y50</f>
        <v>0.5850142703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5">SUM(B38:B48)</f>
        <v>0</v>
      </c>
      <c r="C52" s="40">
        <f t="shared" si="55"/>
        <v>521116</v>
      </c>
      <c r="D52" s="40">
        <f t="shared" si="55"/>
        <v>282416</v>
      </c>
      <c r="E52" s="40">
        <f t="shared" si="55"/>
        <v>4684</v>
      </c>
      <c r="F52" s="40">
        <f t="shared" si="55"/>
        <v>507130</v>
      </c>
      <c r="G52" s="40">
        <f t="shared" si="55"/>
        <v>1315346</v>
      </c>
      <c r="H52" s="157"/>
      <c r="I52" s="4"/>
      <c r="J52" s="174">
        <f t="shared" ref="J52:P52" si="56">SUM(J38:J48)</f>
        <v>0</v>
      </c>
      <c r="K52" s="40">
        <f t="shared" si="56"/>
        <v>181126</v>
      </c>
      <c r="L52" s="40">
        <f t="shared" si="56"/>
        <v>10735</v>
      </c>
      <c r="M52" s="40">
        <f t="shared" si="56"/>
        <v>3134</v>
      </c>
      <c r="N52" s="40">
        <f t="shared" si="56"/>
        <v>0</v>
      </c>
      <c r="O52" s="40">
        <f t="shared" si="56"/>
        <v>451493</v>
      </c>
      <c r="P52" s="40">
        <f t="shared" si="56"/>
        <v>646488</v>
      </c>
      <c r="Q52" s="157"/>
      <c r="R52" s="206"/>
      <c r="S52" s="9">
        <f t="shared" ref="S52:Y52" si="57">SUM(S38:S48)</f>
        <v>0</v>
      </c>
      <c r="T52" s="9">
        <f t="shared" si="57"/>
        <v>702242</v>
      </c>
      <c r="U52" s="9">
        <f t="shared" si="57"/>
        <v>293151</v>
      </c>
      <c r="V52" s="9">
        <f t="shared" si="57"/>
        <v>7818</v>
      </c>
      <c r="W52" s="9">
        <f t="shared" si="57"/>
        <v>0</v>
      </c>
      <c r="X52" s="9">
        <f t="shared" si="57"/>
        <v>958623</v>
      </c>
      <c r="Y52" s="9">
        <f t="shared" si="57"/>
        <v>1961834</v>
      </c>
      <c r="Z52" s="168"/>
    </row>
    <row r="53" ht="11.25" customHeight="1">
      <c r="A53" s="40" t="s">
        <v>22</v>
      </c>
      <c r="B53" s="4"/>
      <c r="C53" s="117">
        <f t="shared" ref="C53:G53" si="58">C52/C50</f>
        <v>0.9950658774</v>
      </c>
      <c r="D53" s="117">
        <f t="shared" si="58"/>
        <v>0.9806553768</v>
      </c>
      <c r="E53" s="117">
        <f t="shared" si="58"/>
        <v>0.02923863445</v>
      </c>
      <c r="F53" s="117">
        <f t="shared" si="58"/>
        <v>0.2594227661</v>
      </c>
      <c r="G53" s="117">
        <f t="shared" si="58"/>
        <v>0.2830008965</v>
      </c>
      <c r="H53" s="157"/>
      <c r="I53" s="4"/>
      <c r="J53" s="175">
        <f t="shared" ref="J53:O53" si="59">B52/B50</f>
        <v>0</v>
      </c>
      <c r="K53" s="117">
        <f t="shared" si="59"/>
        <v>0.9950658774</v>
      </c>
      <c r="L53" s="117">
        <f t="shared" si="59"/>
        <v>0.9806553768</v>
      </c>
      <c r="M53" s="117">
        <f t="shared" si="59"/>
        <v>0.02923863445</v>
      </c>
      <c r="N53" s="117">
        <f t="shared" si="59"/>
        <v>0.2594227661</v>
      </c>
      <c r="O53" s="117">
        <f t="shared" si="59"/>
        <v>0.2830008965</v>
      </c>
      <c r="P53" s="117">
        <f>P52/P50</f>
        <v>0.1780874785</v>
      </c>
      <c r="Q53" s="157"/>
      <c r="R53" s="206"/>
      <c r="S53" s="22">
        <f t="shared" ref="S53:Y53" si="60">S52/S50</f>
        <v>0</v>
      </c>
      <c r="T53" s="22">
        <f t="shared" si="60"/>
        <v>0.9751248341</v>
      </c>
      <c r="U53" s="22">
        <f t="shared" si="60"/>
        <v>0.9324348825</v>
      </c>
      <c r="V53" s="22">
        <f t="shared" si="60"/>
        <v>0.0237930027</v>
      </c>
      <c r="W53" s="22">
        <f t="shared" si="60"/>
        <v>0</v>
      </c>
      <c r="X53" s="22">
        <f t="shared" si="60"/>
        <v>0.197949682</v>
      </c>
      <c r="Y53" s="22">
        <f t="shared" si="60"/>
        <v>0.2369930884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0.3961816891</v>
      </c>
      <c r="D54" s="126">
        <f>D52/G52</f>
        <v>0.2147085254</v>
      </c>
      <c r="E54" s="126">
        <f>E52/G52</f>
        <v>0.003561040213</v>
      </c>
      <c r="F54" s="126">
        <f>F52/G52</f>
        <v>0.3855487453</v>
      </c>
      <c r="G54" s="126">
        <f>G52/G52</f>
        <v>1</v>
      </c>
      <c r="H54" s="184"/>
      <c r="I54" s="125"/>
      <c r="J54" s="181">
        <f t="shared" ref="J54:K54" si="61">J52/O52</f>
        <v>0</v>
      </c>
      <c r="K54" s="126">
        <f t="shared" si="61"/>
        <v>0.2801691601</v>
      </c>
      <c r="L54" s="126">
        <f>L52/P52</f>
        <v>0.01660510327</v>
      </c>
      <c r="M54" s="126">
        <f>M52/P52</f>
        <v>0.004847731126</v>
      </c>
      <c r="N54" s="126">
        <f>N52/P52</f>
        <v>0</v>
      </c>
      <c r="O54" s="126">
        <f>O52/P52</f>
        <v>0.6983780055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0.3579517941</v>
      </c>
      <c r="U54" s="32">
        <f>U52/Y52</f>
        <v>0.1494270157</v>
      </c>
      <c r="V54" s="32">
        <f>V52/Y52</f>
        <v>0.003985046645</v>
      </c>
      <c r="W54" s="32">
        <f>W52/Y52</f>
        <v>0</v>
      </c>
      <c r="X54" s="32">
        <f>X52/Y52</f>
        <v>0.4886361435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2">B37/B9</f>
        <v>308.888191</v>
      </c>
      <c r="C61" s="9">
        <f t="shared" si="62"/>
        <v>184.5714286</v>
      </c>
      <c r="D61" s="9">
        <f t="shared" si="62"/>
        <v>214.2692308</v>
      </c>
      <c r="E61" s="9">
        <f t="shared" si="62"/>
        <v>307.950495</v>
      </c>
      <c r="F61" s="9">
        <f t="shared" si="62"/>
        <v>322.5016708</v>
      </c>
      <c r="G61" s="9">
        <f t="shared" si="62"/>
        <v>314.2094098</v>
      </c>
      <c r="H61" s="9"/>
      <c r="I61" s="9"/>
      <c r="J61" s="9">
        <f>J37/J9</f>
        <v>1095.630508</v>
      </c>
      <c r="K61" s="9">
        <f>K37/K22</f>
        <v>80.2617801</v>
      </c>
      <c r="L61" s="9">
        <f t="shared" ref="L61:P61" si="63">L37/L9</f>
        <v>1205.461538</v>
      </c>
      <c r="M61" s="9">
        <f t="shared" si="63"/>
        <v>1059.301282</v>
      </c>
      <c r="N61" s="9">
        <f t="shared" si="63"/>
        <v>397.0285714</v>
      </c>
      <c r="O61" s="9">
        <f t="shared" si="63"/>
        <v>1074.262787</v>
      </c>
      <c r="P61" s="9">
        <f t="shared" si="63"/>
        <v>1059.922913</v>
      </c>
      <c r="Q61" s="9"/>
      <c r="R61" s="9"/>
      <c r="S61" s="9">
        <f t="shared" ref="S61:Y61" si="64">S37/S9</f>
        <v>348.4465655</v>
      </c>
      <c r="T61" s="9">
        <f t="shared" si="64"/>
        <v>663.4814815</v>
      </c>
      <c r="U61" s="9">
        <f t="shared" si="64"/>
        <v>544.6666667</v>
      </c>
      <c r="V61" s="9">
        <f t="shared" si="64"/>
        <v>485.2738275</v>
      </c>
      <c r="W61" s="9">
        <f t="shared" si="64"/>
        <v>397.0285714</v>
      </c>
      <c r="X61" s="9">
        <f t="shared" si="64"/>
        <v>574.8317301</v>
      </c>
      <c r="Y61" s="9">
        <f t="shared" si="64"/>
        <v>470.619775</v>
      </c>
      <c r="Z61" s="4"/>
    </row>
    <row r="62" ht="11.25" customHeight="1">
      <c r="A62" s="19" t="s">
        <v>16</v>
      </c>
      <c r="B62" s="196">
        <v>0.0</v>
      </c>
      <c r="C62" s="9">
        <f t="shared" ref="C62:G62" si="65">C38/C10</f>
        <v>201.2891386</v>
      </c>
      <c r="D62" s="9">
        <f t="shared" si="65"/>
        <v>181.0277228</v>
      </c>
      <c r="E62" s="9">
        <f t="shared" si="65"/>
        <v>220.6</v>
      </c>
      <c r="F62" s="9">
        <f t="shared" si="65"/>
        <v>206.4889336</v>
      </c>
      <c r="G62" s="9">
        <f t="shared" si="65"/>
        <v>196.1167163</v>
      </c>
      <c r="H62" s="9"/>
      <c r="I62" s="9"/>
      <c r="J62" s="196">
        <v>0.0</v>
      </c>
      <c r="K62" s="9">
        <f t="shared" ref="K62:M62" si="66">K38/K10</f>
        <v>1017.933333</v>
      </c>
      <c r="L62" s="9">
        <f t="shared" si="66"/>
        <v>839.3333333</v>
      </c>
      <c r="M62" s="9">
        <f t="shared" si="66"/>
        <v>1044.666667</v>
      </c>
      <c r="N62" s="196">
        <v>0.0</v>
      </c>
      <c r="O62" s="9">
        <f t="shared" ref="O62:P62" si="67">O38/O10</f>
        <v>1039.029586</v>
      </c>
      <c r="P62" s="9">
        <f t="shared" si="67"/>
        <v>1024.953271</v>
      </c>
      <c r="Q62" s="9"/>
      <c r="R62" s="9"/>
      <c r="S62" s="196">
        <v>0.0</v>
      </c>
      <c r="T62" s="9">
        <f t="shared" ref="T62:V62" si="68">T38/T10</f>
        <v>219.2373626</v>
      </c>
      <c r="U62" s="9">
        <f t="shared" si="68"/>
        <v>186.2010478</v>
      </c>
      <c r="V62" s="9">
        <f t="shared" si="68"/>
        <v>328.0869565</v>
      </c>
      <c r="W62" s="196">
        <v>0.0</v>
      </c>
      <c r="X62" s="9">
        <f t="shared" ref="X62:Y62" si="69">X38/X10</f>
        <v>291.2475904</v>
      </c>
      <c r="Y62" s="9">
        <f t="shared" si="69"/>
        <v>234.8863388</v>
      </c>
      <c r="Z62" s="4"/>
    </row>
    <row r="63" ht="11.25" customHeight="1">
      <c r="A63" s="19" t="s">
        <v>17</v>
      </c>
      <c r="B63" s="196">
        <v>0.0</v>
      </c>
      <c r="C63" s="9">
        <f t="shared" ref="C63:C68" si="73">C39/C11</f>
        <v>260.1145374</v>
      </c>
      <c r="D63" s="196">
        <v>0.0</v>
      </c>
      <c r="E63" s="216">
        <v>0.0</v>
      </c>
      <c r="F63" s="9">
        <f t="shared" ref="F63:G63" si="70">F39/F11</f>
        <v>241.8907104</v>
      </c>
      <c r="G63" s="9">
        <f t="shared" si="70"/>
        <v>251.9804878</v>
      </c>
      <c r="H63" s="9"/>
      <c r="I63" s="9"/>
      <c r="J63" s="196">
        <v>0.0</v>
      </c>
      <c r="K63" s="9">
        <f>K39/K11</f>
        <v>1034.679104</v>
      </c>
      <c r="L63" s="196">
        <v>0.0</v>
      </c>
      <c r="M63" s="216">
        <v>0.0</v>
      </c>
      <c r="N63" s="196">
        <v>0.0</v>
      </c>
      <c r="O63" s="9">
        <f t="shared" ref="O63:P63" si="71">O39/O11</f>
        <v>1063.005525</v>
      </c>
      <c r="P63" s="9">
        <f t="shared" si="71"/>
        <v>1050.955556</v>
      </c>
      <c r="Q63" s="9"/>
      <c r="R63" s="9"/>
      <c r="S63" s="196">
        <v>0.0</v>
      </c>
      <c r="T63" s="9">
        <f t="shared" ref="T63:T68" si="75">T39/T11</f>
        <v>359.7226488</v>
      </c>
      <c r="U63" s="196">
        <v>0.0</v>
      </c>
      <c r="V63" s="196">
        <v>0.0</v>
      </c>
      <c r="W63" s="196">
        <v>0.0</v>
      </c>
      <c r="X63" s="9">
        <f t="shared" ref="X63:Y63" si="72">X39/X11</f>
        <v>404.6746988</v>
      </c>
      <c r="Y63" s="9">
        <f t="shared" si="72"/>
        <v>380.715601</v>
      </c>
      <c r="Z63" s="4"/>
    </row>
    <row r="64" ht="11.25" customHeight="1">
      <c r="A64" s="19" t="s">
        <v>18</v>
      </c>
      <c r="B64" s="196">
        <v>0.0</v>
      </c>
      <c r="C64" s="9">
        <f t="shared" si="73"/>
        <v>206</v>
      </c>
      <c r="D64" s="9">
        <f t="shared" ref="D64:D65" si="77">D40/D12</f>
        <v>155.3157895</v>
      </c>
      <c r="E64" s="216">
        <v>0.0</v>
      </c>
      <c r="F64" s="9">
        <f t="shared" ref="F64:G64" si="74">F40/F12</f>
        <v>211.4</v>
      </c>
      <c r="G64" s="9">
        <f t="shared" si="74"/>
        <v>168.56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75"/>
        <v>206</v>
      </c>
      <c r="U64" s="9">
        <f t="shared" ref="U64:U65" si="81">U40/U12</f>
        <v>155.3157895</v>
      </c>
      <c r="V64" s="196">
        <v>0.0</v>
      </c>
      <c r="W64" s="196">
        <v>0.0</v>
      </c>
      <c r="X64" s="9">
        <f t="shared" ref="X64:Y64" si="76">X40/X12</f>
        <v>211.4</v>
      </c>
      <c r="Y64" s="9">
        <f t="shared" si="76"/>
        <v>168.56</v>
      </c>
      <c r="Z64" s="4"/>
    </row>
    <row r="65" ht="11.25" customHeight="1">
      <c r="A65" s="19" t="s">
        <v>155</v>
      </c>
      <c r="B65" s="196">
        <v>0.0</v>
      </c>
      <c r="C65" s="9">
        <f t="shared" si="73"/>
        <v>269.826087</v>
      </c>
      <c r="D65" s="9">
        <f t="shared" si="77"/>
        <v>192.8888889</v>
      </c>
      <c r="E65" s="216">
        <v>0.0</v>
      </c>
      <c r="F65" s="9">
        <f t="shared" ref="F65:G65" si="78">F41/F13</f>
        <v>229.15625</v>
      </c>
      <c r="G65" s="9">
        <f t="shared" si="78"/>
        <v>228.6219512</v>
      </c>
      <c r="H65" s="9"/>
      <c r="I65" s="9"/>
      <c r="J65" s="196">
        <v>0.0</v>
      </c>
      <c r="K65" s="9">
        <f t="shared" ref="K65:L65" si="79">K41/K13</f>
        <v>1152.25</v>
      </c>
      <c r="L65" s="9">
        <f t="shared" si="79"/>
        <v>663</v>
      </c>
      <c r="M65" s="216">
        <v>0.0</v>
      </c>
      <c r="N65" s="196">
        <v>0.0</v>
      </c>
      <c r="O65" s="9">
        <f t="shared" ref="O65:P65" si="80">O41/O13</f>
        <v>1153.576923</v>
      </c>
      <c r="P65" s="9">
        <f t="shared" si="80"/>
        <v>1144.877193</v>
      </c>
      <c r="Q65" s="9"/>
      <c r="R65" s="9"/>
      <c r="S65" s="196">
        <v>0.0</v>
      </c>
      <c r="T65" s="9">
        <f t="shared" si="75"/>
        <v>400.5555556</v>
      </c>
      <c r="U65" s="9">
        <f t="shared" si="81"/>
        <v>209.6785714</v>
      </c>
      <c r="V65" s="196">
        <v>0.0</v>
      </c>
      <c r="W65" s="196">
        <v>0.0</v>
      </c>
      <c r="X65" s="9">
        <f t="shared" ref="X65:Y65" si="82">X41/X13</f>
        <v>801.4166667</v>
      </c>
      <c r="Y65" s="9">
        <f t="shared" si="82"/>
        <v>604.352518</v>
      </c>
      <c r="Z65" s="4"/>
    </row>
    <row r="66" ht="11.25" customHeight="1">
      <c r="A66" s="19" t="s">
        <v>19</v>
      </c>
      <c r="B66" s="196">
        <v>0.0</v>
      </c>
      <c r="C66" s="9">
        <f t="shared" si="73"/>
        <v>298.8095238</v>
      </c>
      <c r="D66" s="196">
        <v>0.0</v>
      </c>
      <c r="E66" s="216">
        <v>0.0</v>
      </c>
      <c r="F66" s="9">
        <f t="shared" ref="F66:G66" si="83">F42/F14</f>
        <v>291.4</v>
      </c>
      <c r="G66" s="9">
        <f t="shared" si="83"/>
        <v>295.7222222</v>
      </c>
      <c r="H66" s="9"/>
      <c r="I66" s="9"/>
      <c r="J66" s="196">
        <v>0.0</v>
      </c>
      <c r="K66" s="9">
        <f t="shared" ref="K66:K67" si="87">K42/K14</f>
        <v>853</v>
      </c>
      <c r="L66" s="196">
        <v>0.0</v>
      </c>
      <c r="M66" s="216">
        <v>0.0</v>
      </c>
      <c r="N66" s="196">
        <v>0.0</v>
      </c>
      <c r="O66" s="9">
        <f t="shared" ref="O66:P66" si="84">O42/O14</f>
        <v>533.1428571</v>
      </c>
      <c r="P66" s="9">
        <f t="shared" si="84"/>
        <v>693.0714286</v>
      </c>
      <c r="Q66" s="9"/>
      <c r="R66" s="9"/>
      <c r="S66" s="196">
        <v>0.0</v>
      </c>
      <c r="T66" s="9">
        <f t="shared" si="75"/>
        <v>437.3571429</v>
      </c>
      <c r="U66" s="196">
        <v>0.0</v>
      </c>
      <c r="V66" s="196">
        <v>0.0</v>
      </c>
      <c r="W66" s="196">
        <v>0.0</v>
      </c>
      <c r="X66" s="9">
        <f t="shared" ref="X66:Y66" si="85">X42/X14</f>
        <v>368.3181818</v>
      </c>
      <c r="Y66" s="9">
        <f t="shared" si="85"/>
        <v>406.98</v>
      </c>
      <c r="Z66" s="4"/>
    </row>
    <row r="67" ht="11.25" customHeight="1">
      <c r="A67" s="19" t="s">
        <v>64</v>
      </c>
      <c r="B67" s="196">
        <v>0.0</v>
      </c>
      <c r="C67" s="9">
        <f t="shared" si="73"/>
        <v>443</v>
      </c>
      <c r="D67" s="196">
        <v>0.0</v>
      </c>
      <c r="E67" s="216">
        <v>0.0</v>
      </c>
      <c r="F67" s="9">
        <f t="shared" ref="F67:G67" si="86">F43/F15</f>
        <v>463.3333333</v>
      </c>
      <c r="G67" s="9">
        <f t="shared" si="86"/>
        <v>454.4375</v>
      </c>
      <c r="H67" s="9"/>
      <c r="I67" s="9"/>
      <c r="J67" s="196">
        <v>0.0</v>
      </c>
      <c r="K67" s="9">
        <f t="shared" si="87"/>
        <v>453.6666667</v>
      </c>
      <c r="L67" s="196">
        <v>0.0</v>
      </c>
      <c r="M67" s="216">
        <v>0.0</v>
      </c>
      <c r="N67" s="196">
        <v>0.0</v>
      </c>
      <c r="O67" s="9">
        <f t="shared" ref="O67:P67" si="88">O43/O15</f>
        <v>639.8</v>
      </c>
      <c r="P67" s="9">
        <f t="shared" si="88"/>
        <v>608.7777778</v>
      </c>
      <c r="Q67" s="9"/>
      <c r="R67" s="9"/>
      <c r="S67" s="196">
        <v>0.0</v>
      </c>
      <c r="T67" s="9">
        <f t="shared" si="75"/>
        <v>446.2</v>
      </c>
      <c r="U67" s="196">
        <v>0.0</v>
      </c>
      <c r="V67" s="196">
        <v>0.0</v>
      </c>
      <c r="W67" s="196">
        <v>0.0</v>
      </c>
      <c r="X67" s="9">
        <f t="shared" ref="X67:Y67" si="89">X43/X15</f>
        <v>573.625</v>
      </c>
      <c r="Y67" s="9">
        <f t="shared" si="89"/>
        <v>536.1470588</v>
      </c>
      <c r="Z67" s="4"/>
    </row>
    <row r="68" ht="11.25" customHeight="1">
      <c r="A68" s="19" t="s">
        <v>65</v>
      </c>
      <c r="B68" s="196">
        <v>0.0</v>
      </c>
      <c r="C68" s="9">
        <f t="shared" si="73"/>
        <v>423</v>
      </c>
      <c r="D68" s="196">
        <v>0.0</v>
      </c>
      <c r="E68" s="216">
        <v>0.0</v>
      </c>
      <c r="F68" s="9">
        <f t="shared" ref="F68:G68" si="90">F44/F16</f>
        <v>308.4</v>
      </c>
      <c r="G68" s="9">
        <f t="shared" si="90"/>
        <v>327.5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1">O44/O16</f>
        <v>927.1666667</v>
      </c>
      <c r="P68" s="9">
        <f t="shared" si="91"/>
        <v>927.1666667</v>
      </c>
      <c r="Q68" s="9"/>
      <c r="R68" s="9"/>
      <c r="S68" s="196">
        <v>0.0</v>
      </c>
      <c r="T68" s="9">
        <f t="shared" si="75"/>
        <v>423</v>
      </c>
      <c r="U68" s="196">
        <v>0.0</v>
      </c>
      <c r="V68" s="196">
        <v>0.0</v>
      </c>
      <c r="W68" s="196">
        <v>0.0</v>
      </c>
      <c r="X68" s="9">
        <f t="shared" ref="X68:Y68" si="92">X44/X16</f>
        <v>645.9090909</v>
      </c>
      <c r="Y68" s="9">
        <f t="shared" si="92"/>
        <v>627.3333333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3">F45/F17</f>
        <v>430.6</v>
      </c>
      <c r="G69" s="9">
        <f t="shared" si="93"/>
        <v>430.6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4">O45/O17</f>
        <v>1090.5</v>
      </c>
      <c r="P69" s="9">
        <f t="shared" si="94"/>
        <v>1090.5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95">X45/X17</f>
        <v>619.1428571</v>
      </c>
      <c r="Y69" s="9">
        <f t="shared" si="95"/>
        <v>619.1428571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6">F46/F18</f>
        <v>291.5</v>
      </c>
      <c r="G70" s="9">
        <f t="shared" si="96"/>
        <v>285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7">O46/O18</f>
        <v>1102</v>
      </c>
      <c r="P70" s="27">
        <f t="shared" si="97"/>
        <v>1102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8">X46/X18</f>
        <v>561.6666667</v>
      </c>
      <c r="Y70" s="9">
        <f t="shared" si="98"/>
        <v>489.25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9">F47/F19</f>
        <v>280</v>
      </c>
      <c r="G71" s="9">
        <f t="shared" si="99"/>
        <v>280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100">X47/X19</f>
        <v>473</v>
      </c>
      <c r="Y71" s="9">
        <f t="shared" si="100"/>
        <v>473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101">F48/F20</f>
        <v>422</v>
      </c>
      <c r="G72" s="9">
        <f t="shared" si="101"/>
        <v>422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0.0</v>
      </c>
      <c r="Y72" s="9" t="str">
        <f>Y48/Y20</f>
        <v>#DIV/0!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2">B50/B22</f>
        <v>308.888191</v>
      </c>
      <c r="C74" s="27">
        <f t="shared" si="102"/>
        <v>226.7099567</v>
      </c>
      <c r="D74" s="27">
        <f t="shared" si="102"/>
        <v>181.4662886</v>
      </c>
      <c r="E74" s="27">
        <f t="shared" si="102"/>
        <v>304.5608365</v>
      </c>
      <c r="F74" s="27">
        <f t="shared" si="102"/>
        <v>287.9846788</v>
      </c>
      <c r="G74" s="27">
        <f t="shared" si="102"/>
        <v>276.9380325</v>
      </c>
      <c r="H74" s="27"/>
      <c r="I74" s="27"/>
      <c r="J74" s="27">
        <f t="shared" ref="J74:O74" si="103">J50/J22</f>
        <v>1095.630508</v>
      </c>
      <c r="K74" s="27">
        <f t="shared" si="103"/>
        <v>1028.565445</v>
      </c>
      <c r="L74" s="27">
        <f t="shared" si="103"/>
        <v>1015.615385</v>
      </c>
      <c r="M74" s="27">
        <f t="shared" si="103"/>
        <v>1059.025157</v>
      </c>
      <c r="N74" s="27">
        <f t="shared" si="103"/>
        <v>397.0285714</v>
      </c>
      <c r="O74" s="27">
        <f t="shared" si="103"/>
        <v>1068.413245</v>
      </c>
      <c r="P74" s="27"/>
      <c r="Q74" s="27"/>
      <c r="R74" s="27"/>
      <c r="S74" s="27">
        <f t="shared" ref="S74:Y74" si="104">S50/S22</f>
        <v>348.4465655</v>
      </c>
      <c r="T74" s="27">
        <f t="shared" si="104"/>
        <v>287.9472211</v>
      </c>
      <c r="U74" s="27">
        <f t="shared" si="104"/>
        <v>194.9119653</v>
      </c>
      <c r="V74" s="27">
        <f t="shared" si="104"/>
        <v>479.6846715</v>
      </c>
      <c r="W74" s="27">
        <f t="shared" si="104"/>
        <v>397.0285714</v>
      </c>
      <c r="X74" s="27">
        <f t="shared" si="104"/>
        <v>510.2477084</v>
      </c>
      <c r="Y74" s="27">
        <f t="shared" si="104"/>
        <v>409.2762781</v>
      </c>
      <c r="Z74" s="4"/>
    </row>
    <row r="75" ht="11.25" customHeight="1">
      <c r="A75" s="29" t="s">
        <v>21</v>
      </c>
      <c r="B75" s="27"/>
      <c r="C75" s="27">
        <f t="shared" ref="C75:G75" si="105">C52/C24</f>
        <v>226.966899</v>
      </c>
      <c r="D75" s="27">
        <f t="shared" si="105"/>
        <v>180.9199231</v>
      </c>
      <c r="E75" s="27">
        <f t="shared" si="105"/>
        <v>223.047619</v>
      </c>
      <c r="F75" s="27">
        <f t="shared" si="105"/>
        <v>220.5872118</v>
      </c>
      <c r="G75" s="27">
        <f t="shared" si="105"/>
        <v>212.9425287</v>
      </c>
      <c r="H75" s="27"/>
      <c r="I75" s="27"/>
      <c r="J75" s="27"/>
      <c r="K75" s="27">
        <f t="shared" ref="K75:M75" si="106">K52/K24</f>
        <v>1017.561798</v>
      </c>
      <c r="L75" s="27">
        <f t="shared" si="106"/>
        <v>825.7692308</v>
      </c>
      <c r="M75" s="27">
        <f t="shared" si="106"/>
        <v>1044.666667</v>
      </c>
      <c r="N75" s="27"/>
      <c r="O75" s="27">
        <f>O52/O24</f>
        <v>1037.914943</v>
      </c>
      <c r="P75" s="27"/>
      <c r="Q75" s="27"/>
      <c r="R75" s="27"/>
      <c r="S75" s="27"/>
      <c r="T75" s="27">
        <f t="shared" ref="T75:V75" si="107">T52/T24</f>
        <v>283.8488278</v>
      </c>
      <c r="U75" s="27">
        <f t="shared" si="107"/>
        <v>186.2458704</v>
      </c>
      <c r="V75" s="27">
        <f t="shared" si="107"/>
        <v>325.75</v>
      </c>
      <c r="W75" s="27"/>
      <c r="X75" s="27">
        <f t="shared" ref="X75:Y75" si="108">X52/X24</f>
        <v>350.6302121</v>
      </c>
      <c r="Y75" s="27">
        <f t="shared" si="108"/>
        <v>288.2930198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G24-'2022'!G24</f>
        <v>-5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G9-'2022'!G9</f>
        <v>2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-7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P24-'2022'!P24</f>
        <v>-2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P9-'2022'!P9</f>
        <v>-27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25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G52-'2022'!G52</f>
        <v>-2995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G37-'2022'!G37</f>
        <v>-4667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1672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P52-'2022'!P52</f>
        <v>6742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P37-'2022'!P37</f>
        <v>70365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-63623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216</v>
      </c>
      <c r="B98" s="4"/>
      <c r="C98" s="4"/>
      <c r="D98" s="219" t="s">
        <v>217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D98"/>
  </hyperlinks>
  <printOptions/>
  <pageMargins bottom="0.75" footer="0.0" header="0.0" left="0.7" right="0.7" top="0.75"/>
  <pageSetup paperSize="9" orientation="portrait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45292.0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211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5358.0</v>
      </c>
      <c r="C9" s="196">
        <v>14.0</v>
      </c>
      <c r="D9" s="196">
        <v>25.0</v>
      </c>
      <c r="E9" s="196">
        <v>486.0</v>
      </c>
      <c r="F9" s="196">
        <v>4717.0</v>
      </c>
      <c r="G9" s="196">
        <f t="shared" ref="G9:G20" si="2">sum(B9:F9)</f>
        <v>10600</v>
      </c>
      <c r="H9" s="160">
        <f t="shared" ref="H9:H20" si="3">G9/G$22</f>
        <v>0.6323073252</v>
      </c>
      <c r="I9" s="161"/>
      <c r="J9" s="195">
        <v>272.0</v>
      </c>
      <c r="K9" s="196">
        <v>12.0</v>
      </c>
      <c r="L9" s="196">
        <v>11.0</v>
      </c>
      <c r="M9" s="196">
        <v>143.0</v>
      </c>
      <c r="N9" s="196">
        <v>67.0</v>
      </c>
      <c r="O9" s="196">
        <v>2285.0</v>
      </c>
      <c r="P9" s="196">
        <f t="shared" ref="P9:P20" si="4">sum(J9:O9)</f>
        <v>2790</v>
      </c>
      <c r="Q9" s="160">
        <f t="shared" ref="Q9:Q20" si="5">P9/P$22</f>
        <v>0.8162668227</v>
      </c>
      <c r="R9" s="4"/>
      <c r="S9" s="159">
        <f t="shared" ref="S9:V9" si="1">SUM(B9,J9)</f>
        <v>5630</v>
      </c>
      <c r="T9" s="9">
        <f t="shared" si="1"/>
        <v>26</v>
      </c>
      <c r="U9" s="9">
        <f t="shared" si="1"/>
        <v>36</v>
      </c>
      <c r="V9" s="9">
        <f t="shared" si="1"/>
        <v>629</v>
      </c>
      <c r="W9" s="9">
        <f t="shared" ref="W9:W20" si="7">SUM(N9)</f>
        <v>67</v>
      </c>
      <c r="X9" s="9">
        <f t="shared" ref="X9:X20" si="8">SUM(F9,O9)</f>
        <v>7002</v>
      </c>
      <c r="Y9" s="9">
        <f t="shared" ref="Y9:Y19" si="9">sum(G9,P9)</f>
        <v>13390</v>
      </c>
      <c r="Z9" s="160">
        <f t="shared" ref="Z9:Z20" si="10">Y9/Y$22</f>
        <v>0.6634953669</v>
      </c>
    </row>
    <row r="10" ht="11.25" customHeight="1">
      <c r="A10" s="158" t="s">
        <v>16</v>
      </c>
      <c r="B10" s="195">
        <v>0.0</v>
      </c>
      <c r="C10" s="196">
        <v>1279.0</v>
      </c>
      <c r="D10" s="196">
        <v>1456.0</v>
      </c>
      <c r="E10" s="196">
        <v>17.0</v>
      </c>
      <c r="F10" s="196">
        <v>1601.0</v>
      </c>
      <c r="G10" s="196">
        <f t="shared" si="2"/>
        <v>4353</v>
      </c>
      <c r="H10" s="160">
        <f t="shared" si="3"/>
        <v>0.2596635648</v>
      </c>
      <c r="I10" s="161"/>
      <c r="J10" s="195">
        <v>0.0</v>
      </c>
      <c r="K10" s="196">
        <v>29.0</v>
      </c>
      <c r="L10" s="196">
        <v>12.0</v>
      </c>
      <c r="M10" s="196">
        <v>3.0</v>
      </c>
      <c r="N10" s="196">
        <v>0.0</v>
      </c>
      <c r="O10" s="196">
        <v>170.0</v>
      </c>
      <c r="P10" s="196">
        <f t="shared" si="4"/>
        <v>214</v>
      </c>
      <c r="Q10" s="160">
        <f t="shared" si="5"/>
        <v>0.06260971328</v>
      </c>
      <c r="R10" s="4"/>
      <c r="S10" s="159">
        <f t="shared" ref="S10:V10" si="6">SUM(B10,J10)</f>
        <v>0</v>
      </c>
      <c r="T10" s="9">
        <f t="shared" si="6"/>
        <v>1308</v>
      </c>
      <c r="U10" s="9">
        <f t="shared" si="6"/>
        <v>1468</v>
      </c>
      <c r="V10" s="9">
        <f t="shared" si="6"/>
        <v>20</v>
      </c>
      <c r="W10" s="9">
        <f t="shared" si="7"/>
        <v>0</v>
      </c>
      <c r="X10" s="9">
        <f t="shared" si="8"/>
        <v>1771</v>
      </c>
      <c r="Y10" s="9">
        <f t="shared" si="9"/>
        <v>4567</v>
      </c>
      <c r="Z10" s="160">
        <f t="shared" si="10"/>
        <v>0.2263019672</v>
      </c>
    </row>
    <row r="11" ht="11.25" customHeight="1">
      <c r="A11" s="158" t="s">
        <v>17</v>
      </c>
      <c r="B11" s="195">
        <v>0.0</v>
      </c>
      <c r="C11" s="196">
        <v>872.0</v>
      </c>
      <c r="D11" s="196">
        <v>0.0</v>
      </c>
      <c r="E11" s="196">
        <v>0.0</v>
      </c>
      <c r="F11" s="196">
        <v>763.0</v>
      </c>
      <c r="G11" s="196">
        <f t="shared" si="2"/>
        <v>1635</v>
      </c>
      <c r="H11" s="160">
        <f t="shared" si="3"/>
        <v>0.09753042233</v>
      </c>
      <c r="I11" s="161"/>
      <c r="J11" s="195">
        <v>0.0</v>
      </c>
      <c r="K11" s="196">
        <v>124.0</v>
      </c>
      <c r="L11" s="196">
        <v>0.0</v>
      </c>
      <c r="M11" s="196">
        <v>0.0</v>
      </c>
      <c r="N11" s="196">
        <v>0.0</v>
      </c>
      <c r="O11" s="196">
        <v>190.0</v>
      </c>
      <c r="P11" s="196">
        <f t="shared" si="4"/>
        <v>314</v>
      </c>
      <c r="Q11" s="160">
        <f t="shared" si="5"/>
        <v>0.09186658865</v>
      </c>
      <c r="R11" s="4"/>
      <c r="S11" s="159">
        <f t="shared" ref="S11:V11" si="11">SUM(B11,J11)</f>
        <v>0</v>
      </c>
      <c r="T11" s="9">
        <f t="shared" si="11"/>
        <v>996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953</v>
      </c>
      <c r="Y11" s="9">
        <f t="shared" si="9"/>
        <v>1949</v>
      </c>
      <c r="Z11" s="160">
        <f t="shared" si="10"/>
        <v>0.09657598731</v>
      </c>
    </row>
    <row r="12" ht="11.25" customHeight="1">
      <c r="A12" s="158" t="s">
        <v>18</v>
      </c>
      <c r="B12" s="195">
        <v>0.0</v>
      </c>
      <c r="C12" s="196">
        <v>1.0</v>
      </c>
      <c r="D12" s="196">
        <v>19.0</v>
      </c>
      <c r="E12" s="196">
        <v>0.0</v>
      </c>
      <c r="F12" s="196">
        <v>5.0</v>
      </c>
      <c r="G12" s="196">
        <f t="shared" si="2"/>
        <v>25</v>
      </c>
      <c r="H12" s="160">
        <f t="shared" si="3"/>
        <v>0.001491290861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4"/>
        <v>0</v>
      </c>
      <c r="Q12" s="160">
        <f t="shared" si="5"/>
        <v>0</v>
      </c>
      <c r="R12" s="4"/>
      <c r="S12" s="159">
        <f t="shared" ref="S12:V12" si="12">SUM(B12,J12)</f>
        <v>0</v>
      </c>
      <c r="T12" s="9">
        <f t="shared" si="12"/>
        <v>1</v>
      </c>
      <c r="U12" s="9">
        <f t="shared" si="12"/>
        <v>19</v>
      </c>
      <c r="V12" s="9">
        <f t="shared" si="12"/>
        <v>0</v>
      </c>
      <c r="W12" s="9">
        <f t="shared" si="7"/>
        <v>0</v>
      </c>
      <c r="X12" s="9">
        <f t="shared" si="8"/>
        <v>5</v>
      </c>
      <c r="Y12" s="9">
        <f t="shared" si="9"/>
        <v>25</v>
      </c>
      <c r="Z12" s="160">
        <f t="shared" si="10"/>
        <v>0.00123878896</v>
      </c>
    </row>
    <row r="13" ht="11.25" customHeight="1">
      <c r="A13" s="158" t="s">
        <v>155</v>
      </c>
      <c r="B13" s="195">
        <v>0.0</v>
      </c>
      <c r="C13" s="196">
        <v>22.0</v>
      </c>
      <c r="D13" s="196">
        <v>27.0</v>
      </c>
      <c r="E13" s="196">
        <v>0.0</v>
      </c>
      <c r="F13" s="196">
        <v>33.0</v>
      </c>
      <c r="G13" s="196">
        <f t="shared" si="2"/>
        <v>82</v>
      </c>
      <c r="H13" s="160">
        <f t="shared" si="3"/>
        <v>0.004891434025</v>
      </c>
      <c r="I13" s="161"/>
      <c r="J13" s="195">
        <v>0.0</v>
      </c>
      <c r="K13" s="196">
        <v>4.0</v>
      </c>
      <c r="L13" s="196">
        <v>1.0</v>
      </c>
      <c r="M13" s="196">
        <v>0.0</v>
      </c>
      <c r="N13" s="196">
        <v>0.0</v>
      </c>
      <c r="O13" s="196">
        <v>52.0</v>
      </c>
      <c r="P13" s="196">
        <f t="shared" si="4"/>
        <v>57</v>
      </c>
      <c r="Q13" s="160">
        <f t="shared" si="5"/>
        <v>0.01667641896</v>
      </c>
      <c r="R13" s="4"/>
      <c r="S13" s="159">
        <f t="shared" ref="S13:V13" si="13">SUM(B13,J13)</f>
        <v>0</v>
      </c>
      <c r="T13" s="9">
        <f t="shared" si="13"/>
        <v>26</v>
      </c>
      <c r="U13" s="9">
        <f t="shared" si="13"/>
        <v>28</v>
      </c>
      <c r="V13" s="9">
        <f t="shared" si="13"/>
        <v>0</v>
      </c>
      <c r="W13" s="9">
        <f t="shared" si="7"/>
        <v>0</v>
      </c>
      <c r="X13" s="9">
        <f t="shared" si="8"/>
        <v>85</v>
      </c>
      <c r="Y13" s="9">
        <f t="shared" si="9"/>
        <v>139</v>
      </c>
      <c r="Z13" s="160">
        <f t="shared" si="10"/>
        <v>0.006887666617</v>
      </c>
    </row>
    <row r="14" ht="11.25" customHeight="1">
      <c r="A14" s="158" t="s">
        <v>19</v>
      </c>
      <c r="B14" s="195">
        <v>0.0</v>
      </c>
      <c r="C14" s="196">
        <v>21.0</v>
      </c>
      <c r="D14" s="196">
        <v>0.0</v>
      </c>
      <c r="E14" s="196">
        <v>0.0</v>
      </c>
      <c r="F14" s="196">
        <v>15.0</v>
      </c>
      <c r="G14" s="196">
        <f t="shared" si="2"/>
        <v>36</v>
      </c>
      <c r="H14" s="160">
        <f t="shared" si="3"/>
        <v>0.00214745884</v>
      </c>
      <c r="I14" s="161"/>
      <c r="J14" s="195">
        <v>0.0</v>
      </c>
      <c r="K14" s="196">
        <v>7.0</v>
      </c>
      <c r="L14" s="196">
        <v>0.0</v>
      </c>
      <c r="M14" s="196">
        <v>0.0</v>
      </c>
      <c r="N14" s="196">
        <v>0.0</v>
      </c>
      <c r="O14" s="196">
        <v>7.0</v>
      </c>
      <c r="P14" s="196">
        <f t="shared" si="4"/>
        <v>14</v>
      </c>
      <c r="Q14" s="160">
        <f t="shared" si="5"/>
        <v>0.004095962551</v>
      </c>
      <c r="R14" s="4"/>
      <c r="S14" s="159">
        <f t="shared" ref="S14:V14" si="14">SUM(B14,J14)</f>
        <v>0</v>
      </c>
      <c r="T14" s="9">
        <f t="shared" si="14"/>
        <v>28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22</v>
      </c>
      <c r="Y14" s="9">
        <f t="shared" si="9"/>
        <v>50</v>
      </c>
      <c r="Z14" s="160">
        <f t="shared" si="10"/>
        <v>0.00247757792</v>
      </c>
    </row>
    <row r="15" ht="11.25" customHeight="1">
      <c r="A15" s="158" t="s">
        <v>64</v>
      </c>
      <c r="B15" s="195">
        <v>0.0</v>
      </c>
      <c r="C15" s="196">
        <v>6.0</v>
      </c>
      <c r="D15" s="196">
        <v>1.0</v>
      </c>
      <c r="E15" s="196">
        <v>0.0</v>
      </c>
      <c r="F15" s="196">
        <v>9.0</v>
      </c>
      <c r="G15" s="196">
        <f t="shared" si="2"/>
        <v>16</v>
      </c>
      <c r="H15" s="160">
        <f t="shared" si="3"/>
        <v>0.0009544261513</v>
      </c>
      <c r="I15" s="161"/>
      <c r="J15" s="195">
        <v>0.0</v>
      </c>
      <c r="K15" s="196">
        <v>3.0</v>
      </c>
      <c r="L15" s="196">
        <v>0.0</v>
      </c>
      <c r="M15" s="196">
        <v>0.0</v>
      </c>
      <c r="N15" s="196">
        <v>0.0</v>
      </c>
      <c r="O15" s="196">
        <v>15.0</v>
      </c>
      <c r="P15" s="196">
        <f t="shared" si="4"/>
        <v>18</v>
      </c>
      <c r="Q15" s="160">
        <f t="shared" si="5"/>
        <v>0.005266237566</v>
      </c>
      <c r="R15" s="4"/>
      <c r="S15" s="159">
        <f t="shared" ref="S15:V15" si="15">SUM(B15,J15)</f>
        <v>0</v>
      </c>
      <c r="T15" s="9">
        <f t="shared" si="15"/>
        <v>9</v>
      </c>
      <c r="U15" s="9">
        <f t="shared" si="15"/>
        <v>1</v>
      </c>
      <c r="V15" s="9">
        <f t="shared" si="15"/>
        <v>0</v>
      </c>
      <c r="W15" s="9">
        <f t="shared" si="7"/>
        <v>0</v>
      </c>
      <c r="X15" s="9">
        <f t="shared" si="8"/>
        <v>24</v>
      </c>
      <c r="Y15" s="9">
        <f t="shared" si="9"/>
        <v>34</v>
      </c>
      <c r="Z15" s="160">
        <f t="shared" si="10"/>
        <v>0.001684752985</v>
      </c>
    </row>
    <row r="16" ht="11.25" customHeight="1">
      <c r="A16" s="158" t="s">
        <v>65</v>
      </c>
      <c r="B16" s="195">
        <v>0.0</v>
      </c>
      <c r="C16" s="196">
        <v>1.0</v>
      </c>
      <c r="D16" s="196">
        <v>0.0</v>
      </c>
      <c r="E16" s="196">
        <v>0.0</v>
      </c>
      <c r="F16" s="196">
        <v>5.0</v>
      </c>
      <c r="G16" s="196">
        <f t="shared" si="2"/>
        <v>6</v>
      </c>
      <c r="H16" s="160">
        <f t="shared" si="3"/>
        <v>0.0003579098067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4"/>
        <v>6</v>
      </c>
      <c r="Q16" s="160">
        <f t="shared" si="5"/>
        <v>0.001755412522</v>
      </c>
      <c r="R16" s="4"/>
      <c r="S16" s="159">
        <f t="shared" ref="S16:V16" si="16">SUM(B16,J16)</f>
        <v>0</v>
      </c>
      <c r="T16" s="9">
        <f t="shared" si="16"/>
        <v>1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11</v>
      </c>
      <c r="Y16" s="9">
        <f t="shared" si="9"/>
        <v>12</v>
      </c>
      <c r="Z16" s="160">
        <f t="shared" si="10"/>
        <v>0.0005946187008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f t="shared" si="2"/>
        <v>5</v>
      </c>
      <c r="H17" s="160">
        <f t="shared" si="3"/>
        <v>0.0002982581723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4"/>
        <v>2</v>
      </c>
      <c r="Q17" s="160">
        <f t="shared" si="5"/>
        <v>0.0005851375073</v>
      </c>
      <c r="R17" s="4"/>
      <c r="S17" s="159">
        <f t="shared" ref="S17:V17" si="17">SUM(B17,J17)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7</v>
      </c>
      <c r="Y17" s="9">
        <f t="shared" si="9"/>
        <v>7</v>
      </c>
      <c r="Z17" s="160">
        <f t="shared" si="10"/>
        <v>0.0003468609088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1.0</v>
      </c>
      <c r="F18" s="196">
        <v>2.0</v>
      </c>
      <c r="G18" s="196">
        <f t="shared" si="2"/>
        <v>3</v>
      </c>
      <c r="H18" s="160">
        <f t="shared" si="3"/>
        <v>0.0001789549034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4"/>
        <v>1</v>
      </c>
      <c r="Q18" s="160">
        <f t="shared" si="5"/>
        <v>0.0002925687537</v>
      </c>
      <c r="R18" s="4"/>
      <c r="S18" s="159">
        <f t="shared" ref="S18:V18" si="18">SUM(B18,J18)</f>
        <v>0</v>
      </c>
      <c r="T18" s="9">
        <f t="shared" si="18"/>
        <v>0</v>
      </c>
      <c r="U18" s="9">
        <f t="shared" si="18"/>
        <v>0</v>
      </c>
      <c r="V18" s="9">
        <f t="shared" si="18"/>
        <v>1</v>
      </c>
      <c r="W18" s="9">
        <f t="shared" si="7"/>
        <v>0</v>
      </c>
      <c r="X18" s="9">
        <f t="shared" si="8"/>
        <v>3</v>
      </c>
      <c r="Y18" s="9">
        <f t="shared" si="9"/>
        <v>4</v>
      </c>
      <c r="Z18" s="160">
        <f t="shared" si="10"/>
        <v>0.0001982062336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2.0</v>
      </c>
      <c r="G19" s="196">
        <f t="shared" si="2"/>
        <v>2</v>
      </c>
      <c r="H19" s="160">
        <f t="shared" si="3"/>
        <v>0.0001193032689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2.0</v>
      </c>
      <c r="P19" s="196">
        <f t="shared" si="4"/>
        <v>2</v>
      </c>
      <c r="Q19" s="160">
        <f t="shared" si="5"/>
        <v>0.0005851375073</v>
      </c>
      <c r="R19" s="4"/>
      <c r="S19" s="159">
        <f t="shared" ref="S19:V19" si="19">SUM(B19,J19)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4</v>
      </c>
      <c r="Y19" s="9">
        <f t="shared" si="9"/>
        <v>4</v>
      </c>
      <c r="Z19" s="160">
        <f t="shared" si="10"/>
        <v>0.0001982062336</v>
      </c>
    </row>
    <row r="20" ht="11.25" customHeight="1">
      <c r="A20" s="195" t="s">
        <v>203</v>
      </c>
      <c r="B20" s="198">
        <v>0.0</v>
      </c>
      <c r="C20" s="199">
        <v>0.0</v>
      </c>
      <c r="D20" s="196">
        <v>0.0</v>
      </c>
      <c r="E20" s="196">
        <v>0.0</v>
      </c>
      <c r="F20" s="199">
        <v>1.0</v>
      </c>
      <c r="G20" s="196">
        <f t="shared" si="2"/>
        <v>1</v>
      </c>
      <c r="H20" s="160">
        <f t="shared" si="3"/>
        <v>0.00005965163445</v>
      </c>
      <c r="I20" s="200"/>
      <c r="J20" s="195">
        <v>0.0</v>
      </c>
      <c r="K20" s="196">
        <v>0.0</v>
      </c>
      <c r="L20" s="196">
        <v>0.0</v>
      </c>
      <c r="M20" s="196">
        <v>0.0</v>
      </c>
      <c r="N20" s="196">
        <v>0.0</v>
      </c>
      <c r="O20" s="199">
        <v>0.0</v>
      </c>
      <c r="P20" s="196">
        <f t="shared" si="4"/>
        <v>0</v>
      </c>
      <c r="Q20" s="160">
        <f t="shared" si="5"/>
        <v>0</v>
      </c>
      <c r="R20" s="4"/>
      <c r="S20" s="159">
        <f t="shared" ref="S20:V20" si="20">SUM(B20,J20)</f>
        <v>0</v>
      </c>
      <c r="T20" s="9">
        <f t="shared" si="20"/>
        <v>0</v>
      </c>
      <c r="U20" s="9">
        <f t="shared" si="20"/>
        <v>0</v>
      </c>
      <c r="V20" s="9">
        <f t="shared" si="20"/>
        <v>0</v>
      </c>
      <c r="W20" s="9">
        <f t="shared" si="7"/>
        <v>0</v>
      </c>
      <c r="X20" s="9">
        <f t="shared" si="8"/>
        <v>1</v>
      </c>
      <c r="Y20" s="196">
        <v>0.0</v>
      </c>
      <c r="Z20" s="160">
        <f t="shared" si="10"/>
        <v>0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48"/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5358</v>
      </c>
      <c r="C22" s="27">
        <f t="shared" ref="C22:F22" si="21">SUM(C9:C20)</f>
        <v>2216</v>
      </c>
      <c r="D22" s="27">
        <f t="shared" si="21"/>
        <v>1528</v>
      </c>
      <c r="E22" s="27">
        <f t="shared" si="21"/>
        <v>504</v>
      </c>
      <c r="F22" s="27">
        <f t="shared" si="21"/>
        <v>7158</v>
      </c>
      <c r="G22" s="27">
        <f>sum(G9:G20)</f>
        <v>16764</v>
      </c>
      <c r="H22" s="171">
        <f>G22/G22</f>
        <v>1</v>
      </c>
      <c r="I22" s="161"/>
      <c r="J22" s="172">
        <f t="shared" ref="J22:O22" si="22">SUM(J9:J20)</f>
        <v>272</v>
      </c>
      <c r="K22" s="121">
        <f t="shared" si="22"/>
        <v>179</v>
      </c>
      <c r="L22" s="121">
        <f t="shared" si="22"/>
        <v>24</v>
      </c>
      <c r="M22" s="123">
        <f t="shared" si="22"/>
        <v>146</v>
      </c>
      <c r="N22" s="123">
        <f t="shared" si="22"/>
        <v>67</v>
      </c>
      <c r="O22" s="123">
        <f t="shared" si="22"/>
        <v>2730</v>
      </c>
      <c r="P22" s="123">
        <f>sum(P9:P20)</f>
        <v>3418</v>
      </c>
      <c r="Q22" s="171">
        <f>P22/P22</f>
        <v>1</v>
      </c>
      <c r="R22" s="4"/>
      <c r="S22" s="170">
        <f t="shared" ref="S22:V22" si="23">B22+J22</f>
        <v>5630</v>
      </c>
      <c r="T22" s="27">
        <f t="shared" si="23"/>
        <v>2395</v>
      </c>
      <c r="U22" s="27">
        <f t="shared" si="23"/>
        <v>1552</v>
      </c>
      <c r="V22" s="27">
        <f t="shared" si="23"/>
        <v>650</v>
      </c>
      <c r="W22" s="27">
        <f>N22</f>
        <v>67</v>
      </c>
      <c r="X22" s="27">
        <f>F22+O22</f>
        <v>9888</v>
      </c>
      <c r="Y22" s="27">
        <f>sum(Y9:Y19)</f>
        <v>20181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0.132188022</v>
      </c>
      <c r="D23" s="117">
        <f>D22/G22</f>
        <v>0.09114769745</v>
      </c>
      <c r="E23" s="117">
        <f>E22/G22</f>
        <v>0.03006442377</v>
      </c>
      <c r="F23" s="117">
        <f>F22/G22</f>
        <v>0.4269863994</v>
      </c>
      <c r="G23" s="117">
        <f>G22/G22</f>
        <v>1</v>
      </c>
      <c r="H23" s="160"/>
      <c r="I23" s="176"/>
      <c r="J23" s="175">
        <f>J22/P22</f>
        <v>0.07957870099</v>
      </c>
      <c r="K23" s="117">
        <f>K22/P22</f>
        <v>0.0523698069</v>
      </c>
      <c r="L23" s="117">
        <f>L22/P22</f>
        <v>0.007021650088</v>
      </c>
      <c r="M23" s="117">
        <f>M22/P22</f>
        <v>0.04271503803</v>
      </c>
      <c r="N23" s="117">
        <f>N22/P22</f>
        <v>0.0196021065</v>
      </c>
      <c r="O23" s="117">
        <f>O22/P22</f>
        <v>0.7987126975</v>
      </c>
      <c r="P23" s="117">
        <f>P22/P22</f>
        <v>1</v>
      </c>
      <c r="Q23" s="157"/>
      <c r="R23" s="4"/>
      <c r="S23" s="177">
        <f>S22/Y22</f>
        <v>0.2789752738</v>
      </c>
      <c r="T23" s="28">
        <f>T22/Y22</f>
        <v>0.1186759824</v>
      </c>
      <c r="U23" s="28">
        <f>U22/Y22</f>
        <v>0.07690401863</v>
      </c>
      <c r="V23" s="28">
        <f>V22/Y22</f>
        <v>0.03220851296</v>
      </c>
      <c r="W23" s="28">
        <f>W22/Y22</f>
        <v>0.003319954413</v>
      </c>
      <c r="X23" s="28">
        <f>X22/Y22</f>
        <v>0.4899658094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4">SUM(B10:B20)</f>
        <v>0</v>
      </c>
      <c r="C24" s="40">
        <f t="shared" si="24"/>
        <v>2202</v>
      </c>
      <c r="D24" s="40">
        <f t="shared" si="24"/>
        <v>1503</v>
      </c>
      <c r="E24" s="40">
        <f t="shared" si="24"/>
        <v>18</v>
      </c>
      <c r="F24" s="40">
        <f t="shared" si="24"/>
        <v>2441</v>
      </c>
      <c r="G24" s="40">
        <f t="shared" si="24"/>
        <v>6164</v>
      </c>
      <c r="H24" s="154"/>
      <c r="I24" s="176"/>
      <c r="J24" s="174">
        <f t="shared" ref="J24:P24" si="25">SUM(J10:J20)</f>
        <v>0</v>
      </c>
      <c r="K24" s="40">
        <f t="shared" si="25"/>
        <v>167</v>
      </c>
      <c r="L24" s="40">
        <f t="shared" si="25"/>
        <v>13</v>
      </c>
      <c r="M24" s="40">
        <f t="shared" si="25"/>
        <v>3</v>
      </c>
      <c r="N24" s="40">
        <f t="shared" si="25"/>
        <v>0</v>
      </c>
      <c r="O24" s="40">
        <f t="shared" si="25"/>
        <v>445</v>
      </c>
      <c r="P24" s="40">
        <f t="shared" si="25"/>
        <v>628</v>
      </c>
      <c r="Q24" s="157"/>
      <c r="R24" s="4"/>
      <c r="S24" s="159">
        <f t="shared" ref="S24:Y24" si="26">SUM(S10:S20)</f>
        <v>0</v>
      </c>
      <c r="T24" s="9">
        <f t="shared" si="26"/>
        <v>2369</v>
      </c>
      <c r="U24" s="9">
        <f t="shared" si="26"/>
        <v>1516</v>
      </c>
      <c r="V24" s="9">
        <f t="shared" si="26"/>
        <v>21</v>
      </c>
      <c r="W24" s="9">
        <f t="shared" si="26"/>
        <v>0</v>
      </c>
      <c r="X24" s="9">
        <f t="shared" si="26"/>
        <v>2886</v>
      </c>
      <c r="Y24" s="9">
        <f t="shared" si="26"/>
        <v>6791</v>
      </c>
      <c r="Z24" s="168"/>
    </row>
    <row r="25" ht="11.25" customHeight="1">
      <c r="A25" s="174" t="s">
        <v>22</v>
      </c>
      <c r="B25" s="156"/>
      <c r="C25" s="117">
        <f t="shared" ref="C25:G25" si="27">C24/C22</f>
        <v>0.9936823105</v>
      </c>
      <c r="D25" s="117">
        <f t="shared" si="27"/>
        <v>0.9836387435</v>
      </c>
      <c r="E25" s="117">
        <f t="shared" si="27"/>
        <v>0.03571428571</v>
      </c>
      <c r="F25" s="117">
        <f t="shared" si="27"/>
        <v>0.3410170439</v>
      </c>
      <c r="G25" s="117">
        <f t="shared" si="27"/>
        <v>0.3676926748</v>
      </c>
      <c r="H25" s="160"/>
      <c r="I25" s="176"/>
      <c r="J25" s="175">
        <f t="shared" ref="J25:N25" si="28">B24/B22</f>
        <v>0</v>
      </c>
      <c r="K25" s="117">
        <f t="shared" si="28"/>
        <v>0.9936823105</v>
      </c>
      <c r="L25" s="117">
        <f t="shared" si="28"/>
        <v>0.9836387435</v>
      </c>
      <c r="M25" s="117">
        <f t="shared" si="28"/>
        <v>0.03571428571</v>
      </c>
      <c r="N25" s="117">
        <f t="shared" si="28"/>
        <v>0.3410170439</v>
      </c>
      <c r="O25" s="117">
        <f t="shared" ref="O25:P25" si="29">O24/O22</f>
        <v>0.163003663</v>
      </c>
      <c r="P25" s="117">
        <f t="shared" si="29"/>
        <v>0.1837331773</v>
      </c>
      <c r="Q25" s="157"/>
      <c r="R25" s="4"/>
      <c r="S25" s="178">
        <f t="shared" ref="S25:Y25" si="30">S24/S22</f>
        <v>0</v>
      </c>
      <c r="T25" s="22">
        <f t="shared" si="30"/>
        <v>0.9891440501</v>
      </c>
      <c r="U25" s="22">
        <f t="shared" si="30"/>
        <v>0.9768041237</v>
      </c>
      <c r="V25" s="22">
        <f t="shared" si="30"/>
        <v>0.03230769231</v>
      </c>
      <c r="W25" s="22">
        <f t="shared" si="30"/>
        <v>0</v>
      </c>
      <c r="X25" s="22">
        <f t="shared" si="30"/>
        <v>0.291868932</v>
      </c>
      <c r="Y25" s="22">
        <f t="shared" si="30"/>
        <v>0.3365046331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0.3572355613</v>
      </c>
      <c r="D26" s="126">
        <f>D24/G24</f>
        <v>0.243835172</v>
      </c>
      <c r="E26" s="126">
        <f>E24/G24</f>
        <v>0.0029201817</v>
      </c>
      <c r="F26" s="126">
        <f>F24/G24</f>
        <v>0.396009085</v>
      </c>
      <c r="G26" s="126">
        <f>G24/G24</f>
        <v>1</v>
      </c>
      <c r="H26" s="182"/>
      <c r="I26" s="183"/>
      <c r="J26" s="181">
        <f t="shared" ref="J26:K26" si="31">J24/O24</f>
        <v>0</v>
      </c>
      <c r="K26" s="126">
        <f t="shared" si="31"/>
        <v>0.2659235669</v>
      </c>
      <c r="L26" s="126">
        <f>L24/P24</f>
        <v>0.02070063694</v>
      </c>
      <c r="M26" s="126">
        <f>M24/P24</f>
        <v>0.004777070064</v>
      </c>
      <c r="N26" s="126">
        <f>N24/P24</f>
        <v>0</v>
      </c>
      <c r="O26" s="126">
        <f>O24/P24</f>
        <v>0.7085987261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0.3488440583</v>
      </c>
      <c r="U26" s="32">
        <f>U24/Y24</f>
        <v>0.2232366367</v>
      </c>
      <c r="V26" s="32">
        <f>V24/Y24</f>
        <v>0.003092328081</v>
      </c>
      <c r="W26" s="32">
        <f>W24/Y24</f>
        <v>0</v>
      </c>
      <c r="X26" s="32">
        <f>X24/Y24</f>
        <v>0.4249742306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44927.0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1645813.0</v>
      </c>
      <c r="C37" s="196">
        <v>2663.0</v>
      </c>
      <c r="D37" s="196">
        <v>5487.0</v>
      </c>
      <c r="E37" s="196">
        <v>147983.0</v>
      </c>
      <c r="F37" s="196">
        <v>1509565.0</v>
      </c>
      <c r="G37" s="196">
        <f t="shared" ref="G37:G48" si="33">sum(B37:F37)</f>
        <v>3311511</v>
      </c>
      <c r="H37" s="160">
        <f t="shared" ref="H37:H48" si="34">G37/G$50</f>
        <v>0.717555401</v>
      </c>
      <c r="I37" s="4"/>
      <c r="J37" s="195">
        <v>302306.0</v>
      </c>
      <c r="K37" s="196">
        <v>14392.0</v>
      </c>
      <c r="L37" s="196">
        <v>13790.0</v>
      </c>
      <c r="M37" s="196">
        <v>153871.0</v>
      </c>
      <c r="N37" s="196">
        <v>28685.0</v>
      </c>
      <c r="O37" s="196">
        <v>2487639.0</v>
      </c>
      <c r="P37" s="9">
        <f t="shared" ref="P37:P46" si="35">SUM(J37:O37)</f>
        <v>3000683</v>
      </c>
      <c r="Q37" s="160">
        <f t="shared" ref="Q37:Q48" si="36">P37/P$50</f>
        <v>0.8218860621</v>
      </c>
      <c r="R37" s="206"/>
      <c r="S37" s="9">
        <f t="shared" ref="S37:V37" si="32">B37+J37</f>
        <v>1948119</v>
      </c>
      <c r="T37" s="9">
        <f t="shared" si="32"/>
        <v>17055</v>
      </c>
      <c r="U37" s="9">
        <f t="shared" si="32"/>
        <v>19277</v>
      </c>
      <c r="V37" s="9">
        <f t="shared" si="32"/>
        <v>301854</v>
      </c>
      <c r="W37" s="9">
        <f t="shared" ref="W37:W48" si="38">N37</f>
        <v>28685</v>
      </c>
      <c r="X37" s="9">
        <f t="shared" ref="X37:X48" si="39">F37+O37</f>
        <v>3997204</v>
      </c>
      <c r="Y37" s="9">
        <f t="shared" ref="Y37:Y48" si="40">SUM(S37:X37)</f>
        <v>6312194</v>
      </c>
      <c r="Z37" s="160">
        <f t="shared" ref="Z37:Z48" si="41">Y37/Y$50</f>
        <v>0.7637730536</v>
      </c>
    </row>
    <row r="38" ht="11.25" customHeight="1">
      <c r="A38" s="116" t="s">
        <v>16</v>
      </c>
      <c r="B38" s="196">
        <v>0.0</v>
      </c>
      <c r="C38" s="196">
        <v>255695.0</v>
      </c>
      <c r="D38" s="196">
        <v>261998.0</v>
      </c>
      <c r="E38" s="196">
        <v>3970.0</v>
      </c>
      <c r="F38" s="196">
        <v>324691.0</v>
      </c>
      <c r="G38" s="196">
        <f t="shared" si="33"/>
        <v>846354</v>
      </c>
      <c r="H38" s="160">
        <f t="shared" si="34"/>
        <v>0.18339238</v>
      </c>
      <c r="I38" s="4"/>
      <c r="J38" s="195">
        <v>0.0</v>
      </c>
      <c r="K38" s="196">
        <v>30069.0</v>
      </c>
      <c r="L38" s="196">
        <v>10292.0</v>
      </c>
      <c r="M38" s="196">
        <v>3176.0</v>
      </c>
      <c r="N38" s="196">
        <v>0.0</v>
      </c>
      <c r="O38" s="196">
        <v>177811.0</v>
      </c>
      <c r="P38" s="9">
        <f t="shared" si="35"/>
        <v>221348</v>
      </c>
      <c r="Q38" s="160">
        <f t="shared" si="36"/>
        <v>0.06062714258</v>
      </c>
      <c r="R38" s="206"/>
      <c r="S38" s="9">
        <f t="shared" ref="S38:V38" si="37">B38+J38</f>
        <v>0</v>
      </c>
      <c r="T38" s="9">
        <f t="shared" si="37"/>
        <v>285764</v>
      </c>
      <c r="U38" s="9">
        <f t="shared" si="37"/>
        <v>272290</v>
      </c>
      <c r="V38" s="9">
        <f t="shared" si="37"/>
        <v>7146</v>
      </c>
      <c r="W38" s="9">
        <f t="shared" si="38"/>
        <v>0</v>
      </c>
      <c r="X38" s="9">
        <f t="shared" si="39"/>
        <v>502502</v>
      </c>
      <c r="Y38" s="9">
        <f t="shared" si="40"/>
        <v>1067702</v>
      </c>
      <c r="Z38" s="160">
        <f t="shared" si="41"/>
        <v>0.1291915326</v>
      </c>
    </row>
    <row r="39" ht="11.25" customHeight="1">
      <c r="A39" s="116" t="s">
        <v>17</v>
      </c>
      <c r="B39" s="196">
        <v>0.0</v>
      </c>
      <c r="C39" s="196">
        <v>226623.0</v>
      </c>
      <c r="D39" s="196">
        <v>0.0</v>
      </c>
      <c r="E39" s="196">
        <v>0.0</v>
      </c>
      <c r="F39" s="196">
        <v>183961.0</v>
      </c>
      <c r="G39" s="196">
        <f t="shared" si="33"/>
        <v>410584</v>
      </c>
      <c r="H39" s="160">
        <f t="shared" si="34"/>
        <v>0.08896747339</v>
      </c>
      <c r="I39" s="4"/>
      <c r="J39" s="195">
        <v>0.0</v>
      </c>
      <c r="K39" s="196">
        <v>128164.0</v>
      </c>
      <c r="L39" s="196">
        <v>0.0</v>
      </c>
      <c r="M39" s="196">
        <v>0.0</v>
      </c>
      <c r="N39" s="196">
        <v>0.0</v>
      </c>
      <c r="O39" s="196">
        <v>203143.0</v>
      </c>
      <c r="P39" s="9">
        <f t="shared" si="35"/>
        <v>331307</v>
      </c>
      <c r="Q39" s="160">
        <f t="shared" si="36"/>
        <v>0.09074487561</v>
      </c>
      <c r="R39" s="206"/>
      <c r="S39" s="9">
        <f t="shared" ref="S39:V39" si="42">B39+J39</f>
        <v>0</v>
      </c>
      <c r="T39" s="9">
        <f t="shared" si="42"/>
        <v>354787</v>
      </c>
      <c r="U39" s="9">
        <f t="shared" si="42"/>
        <v>0</v>
      </c>
      <c r="V39" s="9">
        <f t="shared" si="42"/>
        <v>0</v>
      </c>
      <c r="W39" s="9">
        <f t="shared" si="38"/>
        <v>0</v>
      </c>
      <c r="X39" s="9">
        <f t="shared" si="39"/>
        <v>387104</v>
      </c>
      <c r="Y39" s="9">
        <f t="shared" si="40"/>
        <v>741891</v>
      </c>
      <c r="Z39" s="160">
        <f t="shared" si="41"/>
        <v>0.08976852652</v>
      </c>
    </row>
    <row r="40" ht="11.25" customHeight="1">
      <c r="A40" s="116" t="s">
        <v>18</v>
      </c>
      <c r="B40" s="196">
        <v>0.0</v>
      </c>
      <c r="C40" s="196">
        <v>205.0</v>
      </c>
      <c r="D40" s="196">
        <v>2933.0</v>
      </c>
      <c r="E40" s="196">
        <v>0.0</v>
      </c>
      <c r="F40" s="196">
        <v>1063.0</v>
      </c>
      <c r="G40" s="196">
        <f t="shared" si="33"/>
        <v>4201</v>
      </c>
      <c r="H40" s="160">
        <f t="shared" si="34"/>
        <v>0.0009102944968</v>
      </c>
      <c r="I40" s="4"/>
      <c r="J40" s="195">
        <v>0.0</v>
      </c>
      <c r="K40" s="196">
        <v>0.0</v>
      </c>
      <c r="L40" s="196">
        <v>0.0</v>
      </c>
      <c r="M40" s="196">
        <v>0.0</v>
      </c>
      <c r="N40" s="196">
        <v>0.0</v>
      </c>
      <c r="O40" s="196">
        <v>0.0</v>
      </c>
      <c r="P40" s="9">
        <f t="shared" si="35"/>
        <v>0</v>
      </c>
      <c r="Q40" s="160">
        <f t="shared" si="36"/>
        <v>0</v>
      </c>
      <c r="R40" s="206"/>
      <c r="S40" s="9">
        <f t="shared" ref="S40:V40" si="43">B40+J40</f>
        <v>0</v>
      </c>
      <c r="T40" s="9">
        <f t="shared" si="43"/>
        <v>205</v>
      </c>
      <c r="U40" s="9">
        <f t="shared" si="43"/>
        <v>2933</v>
      </c>
      <c r="V40" s="9">
        <f t="shared" si="43"/>
        <v>0</v>
      </c>
      <c r="W40" s="9">
        <f t="shared" si="38"/>
        <v>0</v>
      </c>
      <c r="X40" s="9">
        <f t="shared" si="39"/>
        <v>1063</v>
      </c>
      <c r="Y40" s="9">
        <f t="shared" si="40"/>
        <v>4201</v>
      </c>
      <c r="Z40" s="160">
        <f t="shared" si="41"/>
        <v>0.0005083193891</v>
      </c>
    </row>
    <row r="41" ht="11.25" customHeight="1">
      <c r="A41" s="116" t="s">
        <v>155</v>
      </c>
      <c r="B41" s="196">
        <v>0.0</v>
      </c>
      <c r="C41" s="196">
        <v>5687.0</v>
      </c>
      <c r="D41" s="196">
        <v>5107.0</v>
      </c>
      <c r="E41" s="196">
        <v>0.0</v>
      </c>
      <c r="F41" s="196">
        <v>7791.0</v>
      </c>
      <c r="G41" s="196">
        <f t="shared" si="33"/>
        <v>18585</v>
      </c>
      <c r="H41" s="160">
        <f t="shared" si="34"/>
        <v>0.004027094317</v>
      </c>
      <c r="I41" s="4"/>
      <c r="J41" s="195">
        <v>0.0</v>
      </c>
      <c r="K41" s="196">
        <v>4602.0</v>
      </c>
      <c r="L41" s="196">
        <v>649.0</v>
      </c>
      <c r="M41" s="196">
        <v>0.0</v>
      </c>
      <c r="N41" s="196">
        <v>0.0</v>
      </c>
      <c r="O41" s="196">
        <v>60531.0</v>
      </c>
      <c r="P41" s="9">
        <f t="shared" si="35"/>
        <v>65782</v>
      </c>
      <c r="Q41" s="160">
        <f t="shared" si="36"/>
        <v>0.01801766762</v>
      </c>
      <c r="R41" s="206"/>
      <c r="S41" s="9">
        <f t="shared" ref="S41:V41" si="44">B41+J41</f>
        <v>0</v>
      </c>
      <c r="T41" s="9">
        <f t="shared" si="44"/>
        <v>10289</v>
      </c>
      <c r="U41" s="9">
        <f t="shared" si="44"/>
        <v>5756</v>
      </c>
      <c r="V41" s="9">
        <f t="shared" si="44"/>
        <v>0</v>
      </c>
      <c r="W41" s="9">
        <f t="shared" si="38"/>
        <v>0</v>
      </c>
      <c r="X41" s="9">
        <f t="shared" si="39"/>
        <v>68322</v>
      </c>
      <c r="Y41" s="9">
        <f t="shared" si="40"/>
        <v>84367</v>
      </c>
      <c r="Z41" s="160">
        <f t="shared" si="41"/>
        <v>0.01020837465</v>
      </c>
    </row>
    <row r="42" ht="11.25" customHeight="1">
      <c r="A42" s="116" t="s">
        <v>19</v>
      </c>
      <c r="B42" s="196">
        <v>0.0</v>
      </c>
      <c r="C42" s="196">
        <v>6022.0</v>
      </c>
      <c r="D42" s="196">
        <v>0.0</v>
      </c>
      <c r="E42" s="196">
        <v>0.0</v>
      </c>
      <c r="F42" s="196">
        <v>4315.0</v>
      </c>
      <c r="G42" s="196">
        <f t="shared" si="33"/>
        <v>10337</v>
      </c>
      <c r="H42" s="160">
        <f t="shared" si="34"/>
        <v>0.002239874843</v>
      </c>
      <c r="I42" s="4"/>
      <c r="J42" s="195">
        <v>0.0</v>
      </c>
      <c r="K42" s="196">
        <v>6033.0</v>
      </c>
      <c r="L42" s="196">
        <v>0.0</v>
      </c>
      <c r="M42" s="196">
        <v>0.0</v>
      </c>
      <c r="N42" s="196">
        <v>0.0</v>
      </c>
      <c r="O42" s="196">
        <v>3740.0</v>
      </c>
      <c r="P42" s="9">
        <f t="shared" si="35"/>
        <v>9773</v>
      </c>
      <c r="Q42" s="160">
        <f t="shared" si="36"/>
        <v>0.002676821405</v>
      </c>
      <c r="R42" s="206"/>
      <c r="S42" s="9">
        <f t="shared" ref="S42:V42" si="45">B42+J42</f>
        <v>0</v>
      </c>
      <c r="T42" s="9">
        <f t="shared" si="45"/>
        <v>12055</v>
      </c>
      <c r="U42" s="9">
        <f t="shared" si="45"/>
        <v>0</v>
      </c>
      <c r="V42" s="9">
        <f t="shared" si="45"/>
        <v>0</v>
      </c>
      <c r="W42" s="9">
        <f t="shared" si="38"/>
        <v>0</v>
      </c>
      <c r="X42" s="9">
        <f t="shared" si="39"/>
        <v>8055</v>
      </c>
      <c r="Y42" s="9">
        <f t="shared" si="40"/>
        <v>20110</v>
      </c>
      <c r="Z42" s="160">
        <f t="shared" si="41"/>
        <v>0.002433302289</v>
      </c>
    </row>
    <row r="43" ht="11.25" customHeight="1">
      <c r="A43" s="116" t="s">
        <v>64</v>
      </c>
      <c r="B43" s="196">
        <v>0.0</v>
      </c>
      <c r="C43" s="196">
        <v>2531.0</v>
      </c>
      <c r="D43" s="196">
        <v>628.0</v>
      </c>
      <c r="E43" s="196">
        <v>0.0</v>
      </c>
      <c r="F43" s="196">
        <v>4229.0</v>
      </c>
      <c r="G43" s="196">
        <f t="shared" si="33"/>
        <v>7388</v>
      </c>
      <c r="H43" s="160">
        <f t="shared" si="34"/>
        <v>0.001600870208</v>
      </c>
      <c r="I43" s="4"/>
      <c r="J43" s="195">
        <v>0.0</v>
      </c>
      <c r="K43" s="196">
        <v>1447.0</v>
      </c>
      <c r="L43" s="196">
        <v>0.0</v>
      </c>
      <c r="M43" s="196">
        <v>0.0</v>
      </c>
      <c r="N43" s="196">
        <v>0.0</v>
      </c>
      <c r="O43" s="196">
        <v>9918.0</v>
      </c>
      <c r="P43" s="9">
        <f t="shared" si="35"/>
        <v>11365</v>
      </c>
      <c r="Q43" s="160">
        <f t="shared" si="36"/>
        <v>0.003112869669</v>
      </c>
      <c r="R43" s="206"/>
      <c r="S43" s="9">
        <f t="shared" ref="S43:V43" si="46">B43+J43</f>
        <v>0</v>
      </c>
      <c r="T43" s="9">
        <f t="shared" si="46"/>
        <v>3978</v>
      </c>
      <c r="U43" s="9">
        <f t="shared" si="46"/>
        <v>628</v>
      </c>
      <c r="V43" s="9">
        <f t="shared" si="46"/>
        <v>0</v>
      </c>
      <c r="W43" s="9">
        <f t="shared" si="38"/>
        <v>0</v>
      </c>
      <c r="X43" s="9">
        <f t="shared" si="39"/>
        <v>14147</v>
      </c>
      <c r="Y43" s="9">
        <f t="shared" si="40"/>
        <v>18753</v>
      </c>
      <c r="Z43" s="160">
        <f t="shared" si="41"/>
        <v>0.002269105809</v>
      </c>
    </row>
    <row r="44" ht="11.25" customHeight="1">
      <c r="A44" s="116" t="s">
        <v>65</v>
      </c>
      <c r="B44" s="196">
        <v>0.0</v>
      </c>
      <c r="C44" s="196">
        <v>417.0</v>
      </c>
      <c r="D44" s="196">
        <v>0.0</v>
      </c>
      <c r="E44" s="196">
        <v>0.0</v>
      </c>
      <c r="F44" s="196">
        <v>1603.0</v>
      </c>
      <c r="G44" s="196">
        <f t="shared" si="33"/>
        <v>2020</v>
      </c>
      <c r="H44" s="160">
        <f t="shared" si="34"/>
        <v>0.0004377040904</v>
      </c>
      <c r="I44" s="4"/>
      <c r="J44" s="195">
        <v>0.0</v>
      </c>
      <c r="K44" s="196">
        <v>0.0</v>
      </c>
      <c r="L44" s="196">
        <v>0.0</v>
      </c>
      <c r="M44" s="196">
        <v>0.0</v>
      </c>
      <c r="N44" s="196">
        <v>0.0</v>
      </c>
      <c r="O44" s="196">
        <v>5883.0</v>
      </c>
      <c r="P44" s="9">
        <f t="shared" si="35"/>
        <v>5883</v>
      </c>
      <c r="Q44" s="160">
        <f t="shared" si="36"/>
        <v>0.001611351717</v>
      </c>
      <c r="R44" s="206"/>
      <c r="S44" s="9">
        <f t="shared" ref="S44:V44" si="47">B44+J44</f>
        <v>0</v>
      </c>
      <c r="T44" s="9">
        <f t="shared" si="47"/>
        <v>417</v>
      </c>
      <c r="U44" s="9">
        <f t="shared" si="47"/>
        <v>0</v>
      </c>
      <c r="V44" s="9">
        <f t="shared" si="47"/>
        <v>0</v>
      </c>
      <c r="W44" s="9">
        <f t="shared" si="38"/>
        <v>0</v>
      </c>
      <c r="X44" s="9">
        <f t="shared" si="39"/>
        <v>7486</v>
      </c>
      <c r="Y44" s="9">
        <f t="shared" si="40"/>
        <v>7903</v>
      </c>
      <c r="Z44" s="160">
        <f t="shared" si="41"/>
        <v>0.0009562599696</v>
      </c>
    </row>
    <row r="45" ht="11.25" customHeight="1">
      <c r="A45" s="207" t="s">
        <v>200</v>
      </c>
      <c r="B45" s="196">
        <v>0.0</v>
      </c>
      <c r="C45" s="196">
        <v>0.0</v>
      </c>
      <c r="D45" s="196">
        <v>0.0</v>
      </c>
      <c r="E45" s="196">
        <v>0.0</v>
      </c>
      <c r="F45" s="196">
        <v>2147.0</v>
      </c>
      <c r="G45" s="196">
        <f t="shared" si="33"/>
        <v>2147</v>
      </c>
      <c r="H45" s="160">
        <f t="shared" si="34"/>
        <v>0.0004652231099</v>
      </c>
      <c r="I45" s="4"/>
      <c r="J45" s="195">
        <v>0.0</v>
      </c>
      <c r="K45" s="196">
        <v>0.0</v>
      </c>
      <c r="L45" s="196">
        <v>0.0</v>
      </c>
      <c r="M45" s="196">
        <v>0.0</v>
      </c>
      <c r="N45" s="196">
        <v>0.0</v>
      </c>
      <c r="O45" s="196">
        <v>2275.0</v>
      </c>
      <c r="P45" s="9">
        <f t="shared" si="35"/>
        <v>2275</v>
      </c>
      <c r="Q45" s="160">
        <f t="shared" si="36"/>
        <v>0.0006231217331</v>
      </c>
      <c r="R45" s="206"/>
      <c r="S45" s="9">
        <f t="shared" ref="S45:V45" si="48">B45+J45</f>
        <v>0</v>
      </c>
      <c r="T45" s="9">
        <f t="shared" si="48"/>
        <v>0</v>
      </c>
      <c r="U45" s="9">
        <f t="shared" si="48"/>
        <v>0</v>
      </c>
      <c r="V45" s="9">
        <f t="shared" si="48"/>
        <v>0</v>
      </c>
      <c r="W45" s="9">
        <f t="shared" si="38"/>
        <v>0</v>
      </c>
      <c r="X45" s="9">
        <f t="shared" si="39"/>
        <v>4422</v>
      </c>
      <c r="Y45" s="9">
        <f t="shared" si="40"/>
        <v>4422</v>
      </c>
      <c r="Z45" s="160">
        <f t="shared" si="41"/>
        <v>0.0005350603044</v>
      </c>
    </row>
    <row r="46" ht="11.25" customHeight="1">
      <c r="A46" s="208" t="s">
        <v>201</v>
      </c>
      <c r="B46" s="196">
        <v>0.0</v>
      </c>
      <c r="C46" s="209">
        <v>0.0</v>
      </c>
      <c r="D46" s="196">
        <v>0.0</v>
      </c>
      <c r="E46" s="196">
        <v>275.0</v>
      </c>
      <c r="F46" s="209">
        <v>621.0</v>
      </c>
      <c r="G46" s="196">
        <f t="shared" si="33"/>
        <v>896</v>
      </c>
      <c r="H46" s="160">
        <f t="shared" si="34"/>
        <v>0.0001941499332</v>
      </c>
      <c r="I46" s="4"/>
      <c r="J46" s="195">
        <v>0.0</v>
      </c>
      <c r="K46" s="196">
        <v>0.0</v>
      </c>
      <c r="L46" s="196">
        <v>0.0</v>
      </c>
      <c r="M46" s="196">
        <v>0.0</v>
      </c>
      <c r="N46" s="196">
        <v>0.0</v>
      </c>
      <c r="O46" s="209">
        <v>1083.0</v>
      </c>
      <c r="P46" s="9">
        <f t="shared" si="35"/>
        <v>1083</v>
      </c>
      <c r="Q46" s="160">
        <f t="shared" si="36"/>
        <v>0.0002966333349</v>
      </c>
      <c r="R46" s="206"/>
      <c r="S46" s="9">
        <f t="shared" ref="S46:V46" si="49">B46+J46</f>
        <v>0</v>
      </c>
      <c r="T46" s="9">
        <f t="shared" si="49"/>
        <v>0</v>
      </c>
      <c r="U46" s="9">
        <f t="shared" si="49"/>
        <v>0</v>
      </c>
      <c r="V46" s="9">
        <f t="shared" si="49"/>
        <v>275</v>
      </c>
      <c r="W46" s="9">
        <f t="shared" si="38"/>
        <v>0</v>
      </c>
      <c r="X46" s="9">
        <f t="shared" si="39"/>
        <v>1704</v>
      </c>
      <c r="Y46" s="9">
        <f t="shared" si="40"/>
        <v>1979</v>
      </c>
      <c r="Z46" s="160">
        <f t="shared" si="41"/>
        <v>0.0002394582412</v>
      </c>
    </row>
    <row r="47" ht="11.25" customHeight="1">
      <c r="A47" s="208" t="s">
        <v>202</v>
      </c>
      <c r="B47" s="196">
        <v>0.0</v>
      </c>
      <c r="C47" s="209">
        <v>0.0</v>
      </c>
      <c r="D47" s="196">
        <v>0.0</v>
      </c>
      <c r="E47" s="196">
        <v>0.0</v>
      </c>
      <c r="F47" s="209">
        <v>546.0</v>
      </c>
      <c r="G47" s="196">
        <f t="shared" si="33"/>
        <v>546</v>
      </c>
      <c r="H47" s="160">
        <f t="shared" si="34"/>
        <v>0.0001183101155</v>
      </c>
      <c r="I47" s="4"/>
      <c r="J47" s="195">
        <v>0.0</v>
      </c>
      <c r="K47" s="196">
        <v>0.0</v>
      </c>
      <c r="L47" s="196">
        <v>0.0</v>
      </c>
      <c r="M47" s="196">
        <v>0.0</v>
      </c>
      <c r="N47" s="196">
        <v>0.0</v>
      </c>
      <c r="O47" s="209"/>
      <c r="P47" s="196">
        <v>1473.0</v>
      </c>
      <c r="Q47" s="160">
        <f t="shared" si="36"/>
        <v>0.0004034542034</v>
      </c>
      <c r="R47" s="206"/>
      <c r="S47" s="9">
        <f t="shared" ref="S47:V47" si="50">B47+J47</f>
        <v>0</v>
      </c>
      <c r="T47" s="9">
        <f t="shared" si="50"/>
        <v>0</v>
      </c>
      <c r="U47" s="9">
        <f t="shared" si="50"/>
        <v>0</v>
      </c>
      <c r="V47" s="9">
        <f t="shared" si="50"/>
        <v>0</v>
      </c>
      <c r="W47" s="9">
        <f t="shared" si="38"/>
        <v>0</v>
      </c>
      <c r="X47" s="9">
        <f t="shared" si="39"/>
        <v>546</v>
      </c>
      <c r="Y47" s="9">
        <f t="shared" si="40"/>
        <v>546</v>
      </c>
      <c r="Z47" s="160">
        <f t="shared" si="41"/>
        <v>0.00006606579064</v>
      </c>
    </row>
    <row r="48" ht="11.25" customHeight="1">
      <c r="A48" s="208" t="s">
        <v>203</v>
      </c>
      <c r="B48" s="196">
        <v>0.0</v>
      </c>
      <c r="C48" s="209">
        <v>0.0</v>
      </c>
      <c r="D48" s="196">
        <v>0.0</v>
      </c>
      <c r="E48" s="196">
        <v>0.0</v>
      </c>
      <c r="F48" s="209">
        <v>421.0</v>
      </c>
      <c r="G48" s="196">
        <f t="shared" si="33"/>
        <v>421</v>
      </c>
      <c r="H48" s="160">
        <f t="shared" si="34"/>
        <v>0.00009122446636</v>
      </c>
      <c r="I48" s="4"/>
      <c r="J48" s="195">
        <v>0.0</v>
      </c>
      <c r="K48" s="196">
        <v>0.0</v>
      </c>
      <c r="L48" s="196">
        <v>0.0</v>
      </c>
      <c r="M48" s="196">
        <v>0.0</v>
      </c>
      <c r="N48" s="196">
        <v>0.0</v>
      </c>
      <c r="O48" s="209">
        <v>0.0</v>
      </c>
      <c r="P48" s="9">
        <f>SUM(J48:O48)</f>
        <v>0</v>
      </c>
      <c r="Q48" s="160">
        <f t="shared" si="36"/>
        <v>0</v>
      </c>
      <c r="R48" s="206"/>
      <c r="S48" s="9">
        <f t="shared" ref="S48:V48" si="51">B48+J48</f>
        <v>0</v>
      </c>
      <c r="T48" s="9">
        <f t="shared" si="51"/>
        <v>0</v>
      </c>
      <c r="U48" s="9">
        <f t="shared" si="51"/>
        <v>0</v>
      </c>
      <c r="V48" s="9">
        <f t="shared" si="51"/>
        <v>0</v>
      </c>
      <c r="W48" s="9">
        <f t="shared" si="38"/>
        <v>0</v>
      </c>
      <c r="X48" s="9">
        <f t="shared" si="39"/>
        <v>421</v>
      </c>
      <c r="Y48" s="9">
        <f t="shared" si="40"/>
        <v>421</v>
      </c>
      <c r="Z48" s="160">
        <f t="shared" si="41"/>
        <v>0.00005094083857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2">SUM(B37:B49)</f>
        <v>1645813</v>
      </c>
      <c r="C50" s="121">
        <f t="shared" si="52"/>
        <v>499843</v>
      </c>
      <c r="D50" s="121">
        <f t="shared" si="52"/>
        <v>276153</v>
      </c>
      <c r="E50" s="121">
        <f t="shared" si="52"/>
        <v>152228</v>
      </c>
      <c r="F50" s="121">
        <f t="shared" si="52"/>
        <v>2040953</v>
      </c>
      <c r="G50" s="121">
        <f t="shared" si="52"/>
        <v>4614990</v>
      </c>
      <c r="H50" s="210">
        <v>1.0</v>
      </c>
      <c r="I50" s="191"/>
      <c r="J50" s="170">
        <f t="shared" ref="J50:P50" si="53">sum(J37:J48)</f>
        <v>302306</v>
      </c>
      <c r="K50" s="27">
        <f t="shared" si="53"/>
        <v>184707</v>
      </c>
      <c r="L50" s="27">
        <f t="shared" si="53"/>
        <v>24731</v>
      </c>
      <c r="M50" s="27">
        <f t="shared" si="53"/>
        <v>157047</v>
      </c>
      <c r="N50" s="27">
        <f t="shared" si="53"/>
        <v>28685</v>
      </c>
      <c r="O50" s="27">
        <f t="shared" si="53"/>
        <v>2952023</v>
      </c>
      <c r="P50" s="27">
        <f t="shared" si="53"/>
        <v>3650972</v>
      </c>
      <c r="Q50" s="210">
        <v>1.0</v>
      </c>
      <c r="R50" s="206"/>
      <c r="S50" s="27">
        <f t="shared" ref="S50:V50" si="54">B50+J50</f>
        <v>1948119</v>
      </c>
      <c r="T50" s="27">
        <f t="shared" si="54"/>
        <v>684550</v>
      </c>
      <c r="U50" s="27">
        <f t="shared" si="54"/>
        <v>300884</v>
      </c>
      <c r="V50" s="27">
        <f t="shared" si="54"/>
        <v>309275</v>
      </c>
      <c r="W50" s="27">
        <f>N50</f>
        <v>28685</v>
      </c>
      <c r="X50" s="27">
        <f>F50+O50</f>
        <v>4992976</v>
      </c>
      <c r="Y50" s="27">
        <f>SUM(S50:X50)</f>
        <v>8264489</v>
      </c>
      <c r="Z50" s="173">
        <f>Y50/Y50</f>
        <v>1</v>
      </c>
    </row>
    <row r="51" ht="11.25" customHeight="1">
      <c r="A51" s="40" t="s">
        <v>12</v>
      </c>
      <c r="B51" s="117">
        <f>B50/G50</f>
        <v>0.356623308</v>
      </c>
      <c r="C51" s="117">
        <f>C50/G50</f>
        <v>0.1083085771</v>
      </c>
      <c r="D51" s="117">
        <f>D50/G50</f>
        <v>0.05983826617</v>
      </c>
      <c r="E51" s="117">
        <f>E50/G50</f>
        <v>0.0329855536</v>
      </c>
      <c r="F51" s="117">
        <f>F50/G50</f>
        <v>0.4422442952</v>
      </c>
      <c r="G51" s="117">
        <f>G50/G50</f>
        <v>1</v>
      </c>
      <c r="H51" s="157"/>
      <c r="I51" s="4"/>
      <c r="J51" s="175">
        <f>J50/P50</f>
        <v>0.08280151149</v>
      </c>
      <c r="K51" s="117">
        <f>K50/P50</f>
        <v>0.05059118503</v>
      </c>
      <c r="L51" s="117">
        <f>L50/P50</f>
        <v>0.006773812563</v>
      </c>
      <c r="M51" s="117">
        <f>M50/P50</f>
        <v>0.04301512036</v>
      </c>
      <c r="N51" s="117">
        <f>N50/P50</f>
        <v>0.00785681183</v>
      </c>
      <c r="O51" s="117">
        <f>O50/P50</f>
        <v>0.8085581045</v>
      </c>
      <c r="P51" s="117">
        <f>P50/P50</f>
        <v>1</v>
      </c>
      <c r="Q51" s="157"/>
      <c r="R51" s="206"/>
      <c r="S51" s="28">
        <f>S50/Y50</f>
        <v>0.235721652</v>
      </c>
      <c r="T51" s="28">
        <f>T50/Y50</f>
        <v>0.08283028751</v>
      </c>
      <c r="U51" s="28">
        <f>U50/Y50</f>
        <v>0.03640684863</v>
      </c>
      <c r="V51" s="28">
        <f>V50/Y50</f>
        <v>0.03742215641</v>
      </c>
      <c r="W51" s="28">
        <f>W50/Y50</f>
        <v>0.003470874001</v>
      </c>
      <c r="X51" s="28">
        <f>X50/Y50</f>
        <v>0.6041481815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5">SUM(B38:B48)</f>
        <v>0</v>
      </c>
      <c r="C52" s="40">
        <f t="shared" si="55"/>
        <v>497180</v>
      </c>
      <c r="D52" s="40">
        <f t="shared" si="55"/>
        <v>270666</v>
      </c>
      <c r="E52" s="40">
        <f t="shared" si="55"/>
        <v>4245</v>
      </c>
      <c r="F52" s="40">
        <f t="shared" si="55"/>
        <v>531388</v>
      </c>
      <c r="G52" s="40">
        <f t="shared" si="55"/>
        <v>1303479</v>
      </c>
      <c r="H52" s="157"/>
      <c r="I52" s="4"/>
      <c r="J52" s="174">
        <f t="shared" ref="J52:P52" si="56">SUM(J38:J48)</f>
        <v>0</v>
      </c>
      <c r="K52" s="40">
        <f t="shared" si="56"/>
        <v>170315</v>
      </c>
      <c r="L52" s="40">
        <f t="shared" si="56"/>
        <v>10941</v>
      </c>
      <c r="M52" s="40">
        <f t="shared" si="56"/>
        <v>3176</v>
      </c>
      <c r="N52" s="40">
        <f t="shared" si="56"/>
        <v>0</v>
      </c>
      <c r="O52" s="40">
        <f t="shared" si="56"/>
        <v>464384</v>
      </c>
      <c r="P52" s="40">
        <f t="shared" si="56"/>
        <v>650289</v>
      </c>
      <c r="Q52" s="157"/>
      <c r="R52" s="206"/>
      <c r="S52" s="9">
        <f t="shared" ref="S52:Y52" si="57">SUM(S38:S48)</f>
        <v>0</v>
      </c>
      <c r="T52" s="9">
        <f t="shared" si="57"/>
        <v>667495</v>
      </c>
      <c r="U52" s="9">
        <f t="shared" si="57"/>
        <v>281607</v>
      </c>
      <c r="V52" s="9">
        <f t="shared" si="57"/>
        <v>7421</v>
      </c>
      <c r="W52" s="9">
        <f t="shared" si="57"/>
        <v>0</v>
      </c>
      <c r="X52" s="9">
        <f t="shared" si="57"/>
        <v>995772</v>
      </c>
      <c r="Y52" s="9">
        <f t="shared" si="57"/>
        <v>1952295</v>
      </c>
      <c r="Z52" s="168"/>
    </row>
    <row r="53" ht="11.25" customHeight="1">
      <c r="A53" s="40" t="s">
        <v>22</v>
      </c>
      <c r="B53" s="4"/>
      <c r="C53" s="117">
        <f t="shared" ref="C53:G53" si="58">C52/C50</f>
        <v>0.9946723271</v>
      </c>
      <c r="D53" s="117">
        <f t="shared" si="58"/>
        <v>0.9801305798</v>
      </c>
      <c r="E53" s="117">
        <f t="shared" si="58"/>
        <v>0.02788580287</v>
      </c>
      <c r="F53" s="117">
        <f t="shared" si="58"/>
        <v>0.2603626835</v>
      </c>
      <c r="G53" s="117">
        <f t="shared" si="58"/>
        <v>0.282444599</v>
      </c>
      <c r="H53" s="157"/>
      <c r="I53" s="4"/>
      <c r="J53" s="175">
        <f t="shared" ref="J53:O53" si="59">B52/B50</f>
        <v>0</v>
      </c>
      <c r="K53" s="117">
        <f t="shared" si="59"/>
        <v>0.9946723271</v>
      </c>
      <c r="L53" s="117">
        <f t="shared" si="59"/>
        <v>0.9801305798</v>
      </c>
      <c r="M53" s="117">
        <f t="shared" si="59"/>
        <v>0.02788580287</v>
      </c>
      <c r="N53" s="117">
        <f t="shared" si="59"/>
        <v>0.2603626835</v>
      </c>
      <c r="O53" s="117">
        <f t="shared" si="59"/>
        <v>0.282444599</v>
      </c>
      <c r="P53" s="117">
        <f>P52/P50</f>
        <v>0.1781139379</v>
      </c>
      <c r="Q53" s="157"/>
      <c r="R53" s="206"/>
      <c r="S53" s="22">
        <f t="shared" ref="S53:Y53" si="60">S52/S50</f>
        <v>0</v>
      </c>
      <c r="T53" s="22">
        <f t="shared" si="60"/>
        <v>0.9750858228</v>
      </c>
      <c r="U53" s="22">
        <f t="shared" si="60"/>
        <v>0.93593212</v>
      </c>
      <c r="V53" s="22">
        <f t="shared" si="60"/>
        <v>0.02399482661</v>
      </c>
      <c r="W53" s="22">
        <f t="shared" si="60"/>
        <v>0</v>
      </c>
      <c r="X53" s="22">
        <f t="shared" si="60"/>
        <v>0.1994345657</v>
      </c>
      <c r="Y53" s="22">
        <f t="shared" si="60"/>
        <v>0.2362269464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0.3814254008</v>
      </c>
      <c r="D54" s="126">
        <f>D52/G52</f>
        <v>0.2076489149</v>
      </c>
      <c r="E54" s="126">
        <f>E52/G52</f>
        <v>0.003256669267</v>
      </c>
      <c r="F54" s="126">
        <f>F52/G52</f>
        <v>0.407669015</v>
      </c>
      <c r="G54" s="126">
        <f>G52/G52</f>
        <v>1</v>
      </c>
      <c r="H54" s="184"/>
      <c r="I54" s="125"/>
      <c r="J54" s="181">
        <f t="shared" ref="J54:K54" si="61">J52/O52</f>
        <v>0</v>
      </c>
      <c r="K54" s="126">
        <f t="shared" si="61"/>
        <v>0.2619066292</v>
      </c>
      <c r="L54" s="126">
        <f>L52/P52</f>
        <v>0.01682482712</v>
      </c>
      <c r="M54" s="126">
        <f>M52/P52</f>
        <v>0.004883982352</v>
      </c>
      <c r="N54" s="126">
        <f>N52/P52</f>
        <v>0</v>
      </c>
      <c r="O54" s="126">
        <f>O52/P52</f>
        <v>0.7141194146</v>
      </c>
      <c r="P54" s="126">
        <f>P52/P52</f>
        <v>1</v>
      </c>
      <c r="Q54" s="184"/>
      <c r="R54" s="212"/>
      <c r="S54" s="32">
        <f>S52/Y52</f>
        <v>0</v>
      </c>
      <c r="T54" s="32">
        <f>T52/Y52</f>
        <v>0.341902735</v>
      </c>
      <c r="U54" s="32">
        <f>U52/Y52</f>
        <v>0.144244082</v>
      </c>
      <c r="V54" s="32">
        <f>V52/Y52</f>
        <v>0.003801167344</v>
      </c>
      <c r="W54" s="32">
        <f>W52/Y52</f>
        <v>0</v>
      </c>
      <c r="X54" s="32">
        <f>X52/Y52</f>
        <v>0.5100520157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2">B37/B9</f>
        <v>307.1692796</v>
      </c>
      <c r="C61" s="9">
        <f t="shared" si="62"/>
        <v>190.2142857</v>
      </c>
      <c r="D61" s="9">
        <f t="shared" si="62"/>
        <v>219.48</v>
      </c>
      <c r="E61" s="9">
        <f t="shared" si="62"/>
        <v>304.4917695</v>
      </c>
      <c r="F61" s="9">
        <f t="shared" si="62"/>
        <v>320.0264999</v>
      </c>
      <c r="G61" s="9">
        <f t="shared" si="62"/>
        <v>312.4066981</v>
      </c>
      <c r="H61" s="9"/>
      <c r="I61" s="9"/>
      <c r="J61" s="9">
        <f>J37/J9</f>
        <v>1111.419118</v>
      </c>
      <c r="K61" s="9">
        <f>K37/K22</f>
        <v>80.40223464</v>
      </c>
      <c r="L61" s="9">
        <f t="shared" ref="L61:P61" si="63">L37/L9</f>
        <v>1253.636364</v>
      </c>
      <c r="M61" s="9">
        <f t="shared" si="63"/>
        <v>1076.020979</v>
      </c>
      <c r="N61" s="9">
        <f t="shared" si="63"/>
        <v>428.1343284</v>
      </c>
      <c r="O61" s="9">
        <f t="shared" si="63"/>
        <v>1088.682276</v>
      </c>
      <c r="P61" s="9">
        <f t="shared" si="63"/>
        <v>1075.51362</v>
      </c>
      <c r="Q61" s="9"/>
      <c r="R61" s="9"/>
      <c r="S61" s="9">
        <f t="shared" ref="S61:Y61" si="64">S37/S9</f>
        <v>346.0246892</v>
      </c>
      <c r="T61" s="9">
        <f t="shared" si="64"/>
        <v>655.9615385</v>
      </c>
      <c r="U61" s="9">
        <f t="shared" si="64"/>
        <v>535.4722222</v>
      </c>
      <c r="V61" s="9">
        <f t="shared" si="64"/>
        <v>479.8950715</v>
      </c>
      <c r="W61" s="9">
        <f t="shared" si="64"/>
        <v>428.1343284</v>
      </c>
      <c r="X61" s="9">
        <f t="shared" si="64"/>
        <v>570.8660383</v>
      </c>
      <c r="Y61" s="9">
        <f t="shared" si="64"/>
        <v>471.411053</v>
      </c>
      <c r="Z61" s="4"/>
    </row>
    <row r="62" ht="11.25" customHeight="1">
      <c r="A62" s="19" t="s">
        <v>16</v>
      </c>
      <c r="B62" s="196">
        <v>0.0</v>
      </c>
      <c r="C62" s="9">
        <f t="shared" ref="C62:G62" si="65">C38/C10</f>
        <v>199.9179046</v>
      </c>
      <c r="D62" s="9">
        <f t="shared" si="65"/>
        <v>179.9436813</v>
      </c>
      <c r="E62" s="9">
        <f t="shared" si="65"/>
        <v>233.5294118</v>
      </c>
      <c r="F62" s="9">
        <f t="shared" si="65"/>
        <v>202.8051218</v>
      </c>
      <c r="G62" s="9">
        <f t="shared" si="65"/>
        <v>194.4300482</v>
      </c>
      <c r="H62" s="9"/>
      <c r="I62" s="9"/>
      <c r="J62" s="196">
        <v>0.0</v>
      </c>
      <c r="K62" s="9">
        <f t="shared" ref="K62:M62" si="66">K38/K10</f>
        <v>1036.862069</v>
      </c>
      <c r="L62" s="9">
        <f t="shared" si="66"/>
        <v>857.6666667</v>
      </c>
      <c r="M62" s="9">
        <f t="shared" si="66"/>
        <v>1058.666667</v>
      </c>
      <c r="N62" s="196">
        <v>0.0</v>
      </c>
      <c r="O62" s="9">
        <f t="shared" ref="O62:P62" si="67">O38/O10</f>
        <v>1045.947059</v>
      </c>
      <c r="P62" s="9">
        <f t="shared" si="67"/>
        <v>1034.336449</v>
      </c>
      <c r="Q62" s="9"/>
      <c r="R62" s="9"/>
      <c r="S62" s="196">
        <v>0.0</v>
      </c>
      <c r="T62" s="9">
        <f t="shared" ref="T62:V62" si="68">T38/T10</f>
        <v>218.4740061</v>
      </c>
      <c r="U62" s="9">
        <f t="shared" si="68"/>
        <v>185.4836512</v>
      </c>
      <c r="V62" s="9">
        <f t="shared" si="68"/>
        <v>357.3</v>
      </c>
      <c r="W62" s="196">
        <v>0.0</v>
      </c>
      <c r="X62" s="9">
        <f t="shared" ref="X62:Y62" si="69">X38/X10</f>
        <v>283.7391304</v>
      </c>
      <c r="Y62" s="9">
        <f t="shared" si="69"/>
        <v>233.786293</v>
      </c>
      <c r="Z62" s="4"/>
    </row>
    <row r="63" ht="11.25" customHeight="1">
      <c r="A63" s="19" t="s">
        <v>17</v>
      </c>
      <c r="B63" s="196">
        <v>0.0</v>
      </c>
      <c r="C63" s="9">
        <f t="shared" ref="C63:C68" si="73">C39/C11</f>
        <v>259.8887615</v>
      </c>
      <c r="D63" s="196">
        <v>0.0</v>
      </c>
      <c r="E63" s="216">
        <v>0.0</v>
      </c>
      <c r="F63" s="9">
        <f t="shared" ref="F63:G63" si="70">F39/F11</f>
        <v>241.102228</v>
      </c>
      <c r="G63" s="9">
        <f t="shared" si="70"/>
        <v>251.1217125</v>
      </c>
      <c r="H63" s="9"/>
      <c r="I63" s="9"/>
      <c r="J63" s="196">
        <v>0.0</v>
      </c>
      <c r="K63" s="9">
        <f>K39/K11</f>
        <v>1033.580645</v>
      </c>
      <c r="L63" s="196">
        <v>0.0</v>
      </c>
      <c r="M63" s="216">
        <v>0.0</v>
      </c>
      <c r="N63" s="196">
        <v>0.0</v>
      </c>
      <c r="O63" s="9">
        <f t="shared" ref="O63:P63" si="71">O39/O11</f>
        <v>1069.173684</v>
      </c>
      <c r="P63" s="9">
        <f t="shared" si="71"/>
        <v>1055.117834</v>
      </c>
      <c r="Q63" s="9"/>
      <c r="R63" s="9"/>
      <c r="S63" s="196">
        <v>0.0</v>
      </c>
      <c r="T63" s="9">
        <f t="shared" ref="T63:T68" si="75">T39/T11</f>
        <v>356.2118474</v>
      </c>
      <c r="U63" s="196">
        <v>0.0</v>
      </c>
      <c r="V63" s="196">
        <v>0.0</v>
      </c>
      <c r="W63" s="196">
        <v>0.0</v>
      </c>
      <c r="X63" s="9">
        <f t="shared" ref="X63:Y63" si="72">X39/X11</f>
        <v>406.1951731</v>
      </c>
      <c r="Y63" s="9">
        <f t="shared" si="72"/>
        <v>380.6521293</v>
      </c>
      <c r="Z63" s="4"/>
    </row>
    <row r="64" ht="11.25" customHeight="1">
      <c r="A64" s="19" t="s">
        <v>18</v>
      </c>
      <c r="B64" s="196">
        <v>0.0</v>
      </c>
      <c r="C64" s="9">
        <f t="shared" si="73"/>
        <v>205</v>
      </c>
      <c r="D64" s="9">
        <f t="shared" ref="D64:D65" si="77">D40/D12</f>
        <v>154.3684211</v>
      </c>
      <c r="E64" s="216">
        <v>0.0</v>
      </c>
      <c r="F64" s="9">
        <f t="shared" ref="F64:G64" si="74">F40/F12</f>
        <v>212.6</v>
      </c>
      <c r="G64" s="9">
        <f t="shared" si="74"/>
        <v>168.04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>
        <f t="shared" si="75"/>
        <v>205</v>
      </c>
      <c r="U64" s="9">
        <f t="shared" ref="U64:U65" si="81">U40/U12</f>
        <v>154.3684211</v>
      </c>
      <c r="V64" s="196">
        <v>0.0</v>
      </c>
      <c r="W64" s="196">
        <v>0.0</v>
      </c>
      <c r="X64" s="9">
        <f t="shared" ref="X64:Y64" si="76">X40/X12</f>
        <v>212.6</v>
      </c>
      <c r="Y64" s="9">
        <f t="shared" si="76"/>
        <v>168.04</v>
      </c>
      <c r="Z64" s="4"/>
    </row>
    <row r="65" ht="11.25" customHeight="1">
      <c r="A65" s="19" t="s">
        <v>155</v>
      </c>
      <c r="B65" s="196">
        <v>0.0</v>
      </c>
      <c r="C65" s="9">
        <f t="shared" si="73"/>
        <v>258.5</v>
      </c>
      <c r="D65" s="9">
        <f t="shared" si="77"/>
        <v>189.1481481</v>
      </c>
      <c r="E65" s="216">
        <v>0.0</v>
      </c>
      <c r="F65" s="9">
        <f t="shared" ref="F65:G65" si="78">F41/F13</f>
        <v>236.0909091</v>
      </c>
      <c r="G65" s="9">
        <f t="shared" si="78"/>
        <v>226.6463415</v>
      </c>
      <c r="H65" s="9"/>
      <c r="I65" s="9"/>
      <c r="J65" s="196">
        <v>0.0</v>
      </c>
      <c r="K65" s="9">
        <f t="shared" ref="K65:L65" si="79">K41/K13</f>
        <v>1150.5</v>
      </c>
      <c r="L65" s="9">
        <f t="shared" si="79"/>
        <v>649</v>
      </c>
      <c r="M65" s="216">
        <v>0.0</v>
      </c>
      <c r="N65" s="196">
        <v>0.0</v>
      </c>
      <c r="O65" s="9">
        <f t="shared" ref="O65:P65" si="80">O41/O13</f>
        <v>1164.057692</v>
      </c>
      <c r="P65" s="9">
        <f t="shared" si="80"/>
        <v>1154.070175</v>
      </c>
      <c r="Q65" s="9"/>
      <c r="R65" s="9"/>
      <c r="S65" s="196">
        <v>0.0</v>
      </c>
      <c r="T65" s="9">
        <f t="shared" si="75"/>
        <v>395.7307692</v>
      </c>
      <c r="U65" s="9">
        <f t="shared" si="81"/>
        <v>205.5714286</v>
      </c>
      <c r="V65" s="196">
        <v>0.0</v>
      </c>
      <c r="W65" s="196">
        <v>0.0</v>
      </c>
      <c r="X65" s="9">
        <f t="shared" ref="X65:Y65" si="82">X41/X13</f>
        <v>803.7882353</v>
      </c>
      <c r="Y65" s="9">
        <f t="shared" si="82"/>
        <v>606.9568345</v>
      </c>
      <c r="Z65" s="4"/>
    </row>
    <row r="66" ht="11.25" customHeight="1">
      <c r="A66" s="19" t="s">
        <v>19</v>
      </c>
      <c r="B66" s="196">
        <v>0.0</v>
      </c>
      <c r="C66" s="9">
        <f t="shared" si="73"/>
        <v>286.7619048</v>
      </c>
      <c r="D66" s="196">
        <v>0.0</v>
      </c>
      <c r="E66" s="216">
        <v>0.0</v>
      </c>
      <c r="F66" s="9">
        <f t="shared" ref="F66:G66" si="83">F42/F14</f>
        <v>287.6666667</v>
      </c>
      <c r="G66" s="9">
        <f t="shared" si="83"/>
        <v>287.1388889</v>
      </c>
      <c r="H66" s="9"/>
      <c r="I66" s="9"/>
      <c r="J66" s="196">
        <v>0.0</v>
      </c>
      <c r="K66" s="9">
        <f t="shared" ref="K66:K67" si="87">K42/K14</f>
        <v>861.8571429</v>
      </c>
      <c r="L66" s="196">
        <v>0.0</v>
      </c>
      <c r="M66" s="216">
        <v>0.0</v>
      </c>
      <c r="N66" s="196">
        <v>0.0</v>
      </c>
      <c r="O66" s="9">
        <f t="shared" ref="O66:P66" si="84">O42/O14</f>
        <v>534.2857143</v>
      </c>
      <c r="P66" s="9">
        <f t="shared" si="84"/>
        <v>698.0714286</v>
      </c>
      <c r="Q66" s="9"/>
      <c r="R66" s="9"/>
      <c r="S66" s="196">
        <v>0.0</v>
      </c>
      <c r="T66" s="9">
        <f t="shared" si="75"/>
        <v>430.5357143</v>
      </c>
      <c r="U66" s="196">
        <v>0.0</v>
      </c>
      <c r="V66" s="196">
        <v>0.0</v>
      </c>
      <c r="W66" s="196">
        <v>0.0</v>
      </c>
      <c r="X66" s="9">
        <f t="shared" ref="X66:Y66" si="85">X42/X14</f>
        <v>366.1363636</v>
      </c>
      <c r="Y66" s="9">
        <f t="shared" si="85"/>
        <v>402.2</v>
      </c>
      <c r="Z66" s="4"/>
    </row>
    <row r="67" ht="11.25" customHeight="1">
      <c r="A67" s="19" t="s">
        <v>64</v>
      </c>
      <c r="B67" s="196">
        <v>0.0</v>
      </c>
      <c r="C67" s="9">
        <f t="shared" si="73"/>
        <v>421.8333333</v>
      </c>
      <c r="D67" s="196">
        <v>0.0</v>
      </c>
      <c r="E67" s="216">
        <v>0.0</v>
      </c>
      <c r="F67" s="9">
        <f t="shared" ref="F67:G67" si="86">F43/F15</f>
        <v>469.8888889</v>
      </c>
      <c r="G67" s="9">
        <f t="shared" si="86"/>
        <v>461.75</v>
      </c>
      <c r="H67" s="9"/>
      <c r="I67" s="9"/>
      <c r="J67" s="196">
        <v>0.0</v>
      </c>
      <c r="K67" s="9">
        <f t="shared" si="87"/>
        <v>482.3333333</v>
      </c>
      <c r="L67" s="196">
        <v>0.0</v>
      </c>
      <c r="M67" s="216">
        <v>0.0</v>
      </c>
      <c r="N67" s="196">
        <v>0.0</v>
      </c>
      <c r="O67" s="9">
        <f t="shared" ref="O67:P67" si="88">O43/O15</f>
        <v>661.2</v>
      </c>
      <c r="P67" s="9">
        <f t="shared" si="88"/>
        <v>631.3888889</v>
      </c>
      <c r="Q67" s="9"/>
      <c r="R67" s="9"/>
      <c r="S67" s="196">
        <v>0.0</v>
      </c>
      <c r="T67" s="9">
        <f t="shared" si="75"/>
        <v>442</v>
      </c>
      <c r="U67" s="196">
        <v>0.0</v>
      </c>
      <c r="V67" s="196">
        <v>0.0</v>
      </c>
      <c r="W67" s="196">
        <v>0.0</v>
      </c>
      <c r="X67" s="9">
        <f t="shared" ref="X67:Y67" si="89">X43/X15</f>
        <v>589.4583333</v>
      </c>
      <c r="Y67" s="9">
        <f t="shared" si="89"/>
        <v>551.5588235</v>
      </c>
      <c r="Z67" s="4"/>
    </row>
    <row r="68" ht="11.25" customHeight="1">
      <c r="A68" s="19" t="s">
        <v>65</v>
      </c>
      <c r="B68" s="196">
        <v>0.0</v>
      </c>
      <c r="C68" s="9">
        <f t="shared" si="73"/>
        <v>417</v>
      </c>
      <c r="D68" s="196">
        <v>0.0</v>
      </c>
      <c r="E68" s="216">
        <v>0.0</v>
      </c>
      <c r="F68" s="9">
        <f t="shared" ref="F68:G68" si="90">F44/F16</f>
        <v>320.6</v>
      </c>
      <c r="G68" s="9">
        <f t="shared" si="90"/>
        <v>336.6666667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1">O44/O16</f>
        <v>980.5</v>
      </c>
      <c r="P68" s="9">
        <f t="shared" si="91"/>
        <v>980.5</v>
      </c>
      <c r="Q68" s="9"/>
      <c r="R68" s="9"/>
      <c r="S68" s="196">
        <v>0.0</v>
      </c>
      <c r="T68" s="9">
        <f t="shared" si="75"/>
        <v>417</v>
      </c>
      <c r="U68" s="196">
        <v>0.0</v>
      </c>
      <c r="V68" s="196">
        <v>0.0</v>
      </c>
      <c r="W68" s="196">
        <v>0.0</v>
      </c>
      <c r="X68" s="9">
        <f t="shared" ref="X68:Y68" si="92">X44/X16</f>
        <v>680.5454545</v>
      </c>
      <c r="Y68" s="9">
        <f t="shared" si="92"/>
        <v>658.5833333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3">F45/F17</f>
        <v>429.4</v>
      </c>
      <c r="G69" s="9">
        <f t="shared" si="93"/>
        <v>429.4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4">O45/O17</f>
        <v>1137.5</v>
      </c>
      <c r="P69" s="9">
        <f t="shared" si="94"/>
        <v>1137.5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95">X45/X17</f>
        <v>631.7142857</v>
      </c>
      <c r="Y69" s="9">
        <f t="shared" si="95"/>
        <v>631.7142857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6">F46/F18</f>
        <v>310.5</v>
      </c>
      <c r="G70" s="9">
        <f t="shared" si="96"/>
        <v>298.6666667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7">O46/O18</f>
        <v>1083</v>
      </c>
      <c r="P70" s="27">
        <f t="shared" si="97"/>
        <v>1083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8">X46/X18</f>
        <v>568</v>
      </c>
      <c r="Y70" s="9">
        <f t="shared" si="98"/>
        <v>494.75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9">F47/F19</f>
        <v>273</v>
      </c>
      <c r="G71" s="9">
        <f t="shared" si="99"/>
        <v>273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100">X47/X19</f>
        <v>136.5</v>
      </c>
      <c r="Y71" s="9">
        <f t="shared" si="100"/>
        <v>136.5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101">F48/F20</f>
        <v>421</v>
      </c>
      <c r="G72" s="9">
        <f t="shared" si="101"/>
        <v>421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0.0</v>
      </c>
      <c r="Y72" s="196">
        <v>0.0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2">B50/B22</f>
        <v>307.1692796</v>
      </c>
      <c r="C74" s="27">
        <f t="shared" si="102"/>
        <v>225.5609206</v>
      </c>
      <c r="D74" s="27">
        <f t="shared" si="102"/>
        <v>180.7284031</v>
      </c>
      <c r="E74" s="27">
        <f t="shared" si="102"/>
        <v>302.0396825</v>
      </c>
      <c r="F74" s="27">
        <f t="shared" si="102"/>
        <v>285.1289466</v>
      </c>
      <c r="G74" s="27">
        <f t="shared" si="102"/>
        <v>275.2916965</v>
      </c>
      <c r="H74" s="27"/>
      <c r="I74" s="27"/>
      <c r="J74" s="27">
        <f t="shared" ref="J74:O74" si="103">J50/J22</f>
        <v>1111.419118</v>
      </c>
      <c r="K74" s="27">
        <f t="shared" si="103"/>
        <v>1031.882682</v>
      </c>
      <c r="L74" s="27">
        <f t="shared" si="103"/>
        <v>1030.458333</v>
      </c>
      <c r="M74" s="27">
        <f t="shared" si="103"/>
        <v>1075.664384</v>
      </c>
      <c r="N74" s="27">
        <f t="shared" si="103"/>
        <v>428.1343284</v>
      </c>
      <c r="O74" s="27">
        <f t="shared" si="103"/>
        <v>1081.327106</v>
      </c>
      <c r="P74" s="27"/>
      <c r="Q74" s="27"/>
      <c r="R74" s="27"/>
      <c r="S74" s="27">
        <f t="shared" ref="S74:Y74" si="104">S50/S22</f>
        <v>346.0246892</v>
      </c>
      <c r="T74" s="27">
        <f t="shared" si="104"/>
        <v>285.8246347</v>
      </c>
      <c r="U74" s="27">
        <f t="shared" si="104"/>
        <v>193.8685567</v>
      </c>
      <c r="V74" s="27">
        <f t="shared" si="104"/>
        <v>475.8076923</v>
      </c>
      <c r="W74" s="27">
        <f t="shared" si="104"/>
        <v>428.1343284</v>
      </c>
      <c r="X74" s="27">
        <f t="shared" si="104"/>
        <v>504.9530744</v>
      </c>
      <c r="Y74" s="27">
        <f t="shared" si="104"/>
        <v>409.5183093</v>
      </c>
      <c r="Z74" s="4"/>
    </row>
    <row r="75" ht="11.25" customHeight="1">
      <c r="A75" s="29" t="s">
        <v>21</v>
      </c>
      <c r="B75" s="27"/>
      <c r="C75" s="27">
        <f t="shared" ref="C75:G75" si="105">C52/C24</f>
        <v>225.7856494</v>
      </c>
      <c r="D75" s="27">
        <f t="shared" si="105"/>
        <v>180.0838323</v>
      </c>
      <c r="E75" s="27">
        <f t="shared" si="105"/>
        <v>235.8333333</v>
      </c>
      <c r="F75" s="27">
        <f t="shared" si="105"/>
        <v>217.6927489</v>
      </c>
      <c r="G75" s="27">
        <f t="shared" si="105"/>
        <v>211.4664179</v>
      </c>
      <c r="H75" s="27"/>
      <c r="I75" s="27"/>
      <c r="J75" s="27"/>
      <c r="K75" s="27">
        <f t="shared" ref="K75:M75" si="106">K52/K24</f>
        <v>1019.850299</v>
      </c>
      <c r="L75" s="27">
        <f t="shared" si="106"/>
        <v>841.6153846</v>
      </c>
      <c r="M75" s="27">
        <f t="shared" si="106"/>
        <v>1058.666667</v>
      </c>
      <c r="N75" s="27"/>
      <c r="O75" s="27">
        <f>O52/O24</f>
        <v>1043.559551</v>
      </c>
      <c r="P75" s="27"/>
      <c r="Q75" s="27"/>
      <c r="R75" s="27"/>
      <c r="S75" s="27"/>
      <c r="T75" s="27">
        <f t="shared" ref="T75:V75" si="107">T52/T24</f>
        <v>281.762347</v>
      </c>
      <c r="U75" s="27">
        <f t="shared" si="107"/>
        <v>185.7565963</v>
      </c>
      <c r="V75" s="27">
        <f t="shared" si="107"/>
        <v>353.3809524</v>
      </c>
      <c r="W75" s="27"/>
      <c r="X75" s="27">
        <f t="shared" ref="X75:Y75" si="108">X52/X24</f>
        <v>345.035343</v>
      </c>
      <c r="Y75" s="27">
        <f t="shared" si="108"/>
        <v>287.4826977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G24-'2023'!G24</f>
        <v>-13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G9-'2023'!G9</f>
        <v>-6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-7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P24-'2023'!P24</f>
        <v>-1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P9-'2023'!P9</f>
        <v>-25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24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>
        <f>G52-'2023'!G52</f>
        <v>-11867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>
        <f>G37-'2023'!G37</f>
        <v>-20994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>
        <f>H84-H85</f>
        <v>9127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>
        <f>P52-'2023'!P52</f>
        <v>3801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>
        <f>P37-'2023'!P37</f>
        <v>17000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>
        <f>H87-H88</f>
        <v>-13199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218</v>
      </c>
      <c r="B98" s="4"/>
      <c r="C98" s="4"/>
      <c r="D98" s="219" t="s">
        <v>219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D98"/>
  </hyperlinks>
  <printOptions/>
  <pageMargins bottom="0.75" footer="0.0" header="0.0" left="0.7" right="0.7" top="0.75"/>
  <pageSetup paperSize="9" orientation="portrait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6.57"/>
    <col customWidth="1" min="2" max="2" width="10.14"/>
    <col customWidth="1" min="3" max="5" width="9.29"/>
    <col customWidth="1" min="6" max="7" width="10.14"/>
    <col customWidth="1" min="8" max="8" width="11.0"/>
    <col customWidth="1" min="9" max="9" width="3.43"/>
    <col customWidth="1" min="10" max="17" width="9.29"/>
    <col customWidth="1" min="18" max="18" width="4.14"/>
    <col customWidth="1" min="19" max="26" width="9.29"/>
  </cols>
  <sheetData>
    <row r="1" ht="11.25" customHeight="1">
      <c r="A1" s="121" t="s">
        <v>190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1.25" customHeight="1">
      <c r="A2" s="121" t="s">
        <v>191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1.25" customHeight="1">
      <c r="A3" s="134">
        <v>45658.0</v>
      </c>
      <c r="B3" s="135"/>
      <c r="C3" s="4"/>
      <c r="D3" s="12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1.25" customHeight="1">
      <c r="A4" s="40" t="s">
        <v>2</v>
      </c>
      <c r="B4" s="4"/>
      <c r="C4" s="4"/>
      <c r="D4" s="121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1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1.25" customHeight="1">
      <c r="A6" s="136"/>
      <c r="B6" s="137" t="s">
        <v>144</v>
      </c>
      <c r="C6" s="36"/>
      <c r="D6" s="36"/>
      <c r="E6" s="36"/>
      <c r="F6" s="36"/>
      <c r="G6" s="36"/>
      <c r="H6" s="138"/>
      <c r="I6" s="139"/>
      <c r="J6" s="140" t="s">
        <v>145</v>
      </c>
      <c r="K6" s="11"/>
      <c r="L6" s="11"/>
      <c r="M6" s="11"/>
      <c r="N6" s="11"/>
      <c r="O6" s="11"/>
      <c r="P6" s="11"/>
      <c r="Q6" s="141"/>
      <c r="R6" s="128"/>
      <c r="S6" s="140" t="s">
        <v>146</v>
      </c>
      <c r="T6" s="11"/>
      <c r="U6" s="11"/>
      <c r="V6" s="11"/>
      <c r="W6" s="11"/>
      <c r="X6" s="11"/>
      <c r="Y6" s="11"/>
      <c r="Z6" s="142"/>
    </row>
    <row r="7" ht="11.25" customHeight="1">
      <c r="A7" s="143"/>
      <c r="B7" s="144" t="s">
        <v>13</v>
      </c>
      <c r="C7" s="145" t="s">
        <v>193</v>
      </c>
      <c r="D7" s="145" t="s">
        <v>194</v>
      </c>
      <c r="E7" s="145" t="s">
        <v>60</v>
      </c>
      <c r="F7" s="145" t="s">
        <v>195</v>
      </c>
      <c r="G7" s="145" t="s">
        <v>11</v>
      </c>
      <c r="H7" s="146" t="s">
        <v>12</v>
      </c>
      <c r="I7" s="147"/>
      <c r="J7" s="143" t="s">
        <v>13</v>
      </c>
      <c r="K7" s="15" t="s">
        <v>193</v>
      </c>
      <c r="L7" s="15" t="s">
        <v>194</v>
      </c>
      <c r="M7" s="15" t="s">
        <v>60</v>
      </c>
      <c r="N7" s="220" t="s">
        <v>211</v>
      </c>
      <c r="O7" s="15" t="s">
        <v>195</v>
      </c>
      <c r="P7" s="15" t="s">
        <v>11</v>
      </c>
      <c r="Q7" s="148" t="s">
        <v>12</v>
      </c>
      <c r="R7" s="4"/>
      <c r="S7" s="149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50" t="s">
        <v>12</v>
      </c>
    </row>
    <row r="8" ht="11.25" customHeight="1">
      <c r="A8" s="151"/>
      <c r="B8" s="152"/>
      <c r="C8" s="153"/>
      <c r="D8" s="153"/>
      <c r="E8" s="153"/>
      <c r="F8" s="153"/>
      <c r="G8" s="153"/>
      <c r="H8" s="154"/>
      <c r="I8" s="155"/>
      <c r="J8" s="152"/>
      <c r="K8" s="153"/>
      <c r="L8" s="153"/>
      <c r="M8" s="153"/>
      <c r="N8" s="153"/>
      <c r="O8" s="153"/>
      <c r="P8" s="153"/>
      <c r="Q8" s="154"/>
      <c r="R8" s="4"/>
      <c r="S8" s="156"/>
      <c r="T8" s="4"/>
      <c r="U8" s="4"/>
      <c r="V8" s="4"/>
      <c r="W8" s="4"/>
      <c r="X8" s="4"/>
      <c r="Y8" s="4"/>
      <c r="Z8" s="157"/>
    </row>
    <row r="9" ht="11.25" customHeight="1">
      <c r="A9" s="158" t="s">
        <v>62</v>
      </c>
      <c r="B9" s="195">
        <v>5052.0</v>
      </c>
      <c r="C9" s="196">
        <v>13.0</v>
      </c>
      <c r="D9" s="196">
        <v>21.0</v>
      </c>
      <c r="E9" s="196">
        <v>462.0</v>
      </c>
      <c r="F9" s="196">
        <v>5043.0</v>
      </c>
      <c r="G9" s="196">
        <f t="shared" ref="G9:G20" si="2">sum(B9:F9)</f>
        <v>10591</v>
      </c>
      <c r="H9" s="160">
        <f t="shared" ref="H9:H20" si="3">G9/G$22</f>
        <v>0.6326006451</v>
      </c>
      <c r="I9" s="161"/>
      <c r="J9" s="195">
        <v>253.0</v>
      </c>
      <c r="K9" s="196">
        <v>12.0</v>
      </c>
      <c r="L9" s="196">
        <v>11.0</v>
      </c>
      <c r="M9" s="196">
        <v>134.0</v>
      </c>
      <c r="N9" s="196">
        <v>66.0</v>
      </c>
      <c r="O9" s="196">
        <v>2316.0</v>
      </c>
      <c r="P9" s="196">
        <f t="shared" ref="P9:P21" si="4">SUM(J9:O9)</f>
        <v>2792</v>
      </c>
      <c r="Q9" s="160">
        <f t="shared" ref="Q9:Q20" si="5">P9/P$22</f>
        <v>0.8161356329</v>
      </c>
      <c r="R9" s="4"/>
      <c r="S9" s="159">
        <f t="shared" ref="S9:V9" si="1">SUM(B9,J9)</f>
        <v>5305</v>
      </c>
      <c r="T9" s="9">
        <f t="shared" si="1"/>
        <v>25</v>
      </c>
      <c r="U9" s="9">
        <f t="shared" si="1"/>
        <v>32</v>
      </c>
      <c r="V9" s="9">
        <f t="shared" si="1"/>
        <v>596</v>
      </c>
      <c r="W9" s="9">
        <f t="shared" ref="W9:W20" si="7">SUM(N9)</f>
        <v>66</v>
      </c>
      <c r="X9" s="9">
        <f t="shared" ref="X9:X20" si="8">SUM(F9,O9)</f>
        <v>7359</v>
      </c>
      <c r="Y9" s="9">
        <f t="shared" ref="Y9:Y19" si="9">sum(G9,P9)</f>
        <v>13383</v>
      </c>
      <c r="Z9" s="160">
        <f t="shared" ref="Z9:Z20" si="10">Y9/Y$22</f>
        <v>0.6638063588</v>
      </c>
    </row>
    <row r="10" ht="11.25" customHeight="1">
      <c r="A10" s="158" t="s">
        <v>16</v>
      </c>
      <c r="B10" s="195">
        <v>0.0</v>
      </c>
      <c r="C10" s="196">
        <v>1220.0</v>
      </c>
      <c r="D10" s="196">
        <v>1364.0</v>
      </c>
      <c r="E10" s="196">
        <v>17.0</v>
      </c>
      <c r="F10" s="196">
        <v>1744.0</v>
      </c>
      <c r="G10" s="196">
        <f t="shared" si="2"/>
        <v>4345</v>
      </c>
      <c r="H10" s="160">
        <f t="shared" si="3"/>
        <v>0.2595269382</v>
      </c>
      <c r="I10" s="161"/>
      <c r="J10" s="195">
        <v>0.0</v>
      </c>
      <c r="K10" s="196">
        <v>28.0</v>
      </c>
      <c r="L10" s="196">
        <v>12.0</v>
      </c>
      <c r="M10" s="196">
        <v>3.0</v>
      </c>
      <c r="N10" s="196">
        <v>0.0</v>
      </c>
      <c r="O10" s="196">
        <v>171.0</v>
      </c>
      <c r="P10" s="196">
        <f t="shared" si="4"/>
        <v>214</v>
      </c>
      <c r="Q10" s="160">
        <f t="shared" si="5"/>
        <v>0.06255480854</v>
      </c>
      <c r="R10" s="4"/>
      <c r="S10" s="159">
        <f t="shared" ref="S10:V10" si="6">SUM(B10,J10)</f>
        <v>0</v>
      </c>
      <c r="T10" s="9">
        <f t="shared" si="6"/>
        <v>1248</v>
      </c>
      <c r="U10" s="9">
        <f t="shared" si="6"/>
        <v>1376</v>
      </c>
      <c r="V10" s="9">
        <f t="shared" si="6"/>
        <v>20</v>
      </c>
      <c r="W10" s="9">
        <f t="shared" si="7"/>
        <v>0</v>
      </c>
      <c r="X10" s="9">
        <f t="shared" si="8"/>
        <v>1915</v>
      </c>
      <c r="Y10" s="9">
        <f t="shared" si="9"/>
        <v>4559</v>
      </c>
      <c r="Z10" s="160">
        <f t="shared" si="10"/>
        <v>0.2261296563</v>
      </c>
    </row>
    <row r="11" ht="11.25" customHeight="1">
      <c r="A11" s="158" t="s">
        <v>17</v>
      </c>
      <c r="B11" s="195">
        <v>0.0</v>
      </c>
      <c r="C11" s="196">
        <v>788.0</v>
      </c>
      <c r="D11" s="196">
        <v>0.0</v>
      </c>
      <c r="E11" s="196">
        <v>0.0</v>
      </c>
      <c r="F11" s="196">
        <v>842.0</v>
      </c>
      <c r="G11" s="196">
        <f t="shared" si="2"/>
        <v>1630</v>
      </c>
      <c r="H11" s="160">
        <f t="shared" si="3"/>
        <v>0.0973599331</v>
      </c>
      <c r="I11" s="161"/>
      <c r="J11" s="195">
        <v>0.0</v>
      </c>
      <c r="K11" s="196">
        <v>116.0</v>
      </c>
      <c r="L11" s="196">
        <v>0.0</v>
      </c>
      <c r="M11" s="196">
        <v>0.0</v>
      </c>
      <c r="N11" s="196">
        <v>0.0</v>
      </c>
      <c r="O11" s="196">
        <v>198.0</v>
      </c>
      <c r="P11" s="196">
        <f t="shared" si="4"/>
        <v>314</v>
      </c>
      <c r="Q11" s="160">
        <f t="shared" si="5"/>
        <v>0.09178602748</v>
      </c>
      <c r="R11" s="4"/>
      <c r="S11" s="159">
        <f t="shared" ref="S11:V11" si="11">SUM(B11,J11)</f>
        <v>0</v>
      </c>
      <c r="T11" s="9">
        <f t="shared" si="11"/>
        <v>904</v>
      </c>
      <c r="U11" s="9">
        <f t="shared" si="11"/>
        <v>0</v>
      </c>
      <c r="V11" s="9">
        <f t="shared" si="11"/>
        <v>0</v>
      </c>
      <c r="W11" s="9">
        <f t="shared" si="7"/>
        <v>0</v>
      </c>
      <c r="X11" s="9">
        <f t="shared" si="8"/>
        <v>1040</v>
      </c>
      <c r="Y11" s="9">
        <f t="shared" si="9"/>
        <v>1944</v>
      </c>
      <c r="Z11" s="160">
        <f t="shared" si="10"/>
        <v>0.0964237885</v>
      </c>
    </row>
    <row r="12" ht="11.25" customHeight="1">
      <c r="A12" s="158" t="s">
        <v>18</v>
      </c>
      <c r="B12" s="195">
        <v>0.0</v>
      </c>
      <c r="C12" s="196">
        <v>0.0</v>
      </c>
      <c r="D12" s="196">
        <v>16.0</v>
      </c>
      <c r="E12" s="196">
        <v>0.0</v>
      </c>
      <c r="F12" s="196">
        <v>9.0</v>
      </c>
      <c r="G12" s="196">
        <f t="shared" si="2"/>
        <v>25</v>
      </c>
      <c r="H12" s="160">
        <f t="shared" si="3"/>
        <v>0.001493250508</v>
      </c>
      <c r="I12" s="161"/>
      <c r="J12" s="195">
        <v>0.0</v>
      </c>
      <c r="K12" s="196">
        <v>0.0</v>
      </c>
      <c r="L12" s="196">
        <v>0.0</v>
      </c>
      <c r="M12" s="196">
        <v>0.0</v>
      </c>
      <c r="N12" s="196">
        <v>0.0</v>
      </c>
      <c r="O12" s="196">
        <v>0.0</v>
      </c>
      <c r="P12" s="196">
        <f t="shared" si="4"/>
        <v>0</v>
      </c>
      <c r="Q12" s="160">
        <f t="shared" si="5"/>
        <v>0</v>
      </c>
      <c r="R12" s="4"/>
      <c r="S12" s="159">
        <f t="shared" ref="S12:V12" si="12">SUM(B12,J12)</f>
        <v>0</v>
      </c>
      <c r="T12" s="9">
        <f t="shared" si="12"/>
        <v>0</v>
      </c>
      <c r="U12" s="9">
        <f t="shared" si="12"/>
        <v>16</v>
      </c>
      <c r="V12" s="9">
        <f t="shared" si="12"/>
        <v>0</v>
      </c>
      <c r="W12" s="9">
        <f t="shared" si="7"/>
        <v>0</v>
      </c>
      <c r="X12" s="9">
        <f t="shared" si="8"/>
        <v>9</v>
      </c>
      <c r="Y12" s="9">
        <f t="shared" si="9"/>
        <v>25</v>
      </c>
      <c r="Z12" s="160">
        <f t="shared" si="10"/>
        <v>0.001240017856</v>
      </c>
    </row>
    <row r="13" ht="11.25" customHeight="1">
      <c r="A13" s="158" t="s">
        <v>155</v>
      </c>
      <c r="B13" s="195">
        <v>0.0</v>
      </c>
      <c r="C13" s="196">
        <v>22.0</v>
      </c>
      <c r="D13" s="196">
        <v>26.0</v>
      </c>
      <c r="E13" s="196">
        <v>0.0</v>
      </c>
      <c r="F13" s="196">
        <v>33.0</v>
      </c>
      <c r="G13" s="196">
        <f t="shared" si="2"/>
        <v>81</v>
      </c>
      <c r="H13" s="160">
        <f t="shared" si="3"/>
        <v>0.004838131645</v>
      </c>
      <c r="I13" s="161"/>
      <c r="J13" s="195">
        <v>0.0</v>
      </c>
      <c r="K13" s="196">
        <v>4.0</v>
      </c>
      <c r="L13" s="196">
        <v>1.0</v>
      </c>
      <c r="M13" s="196">
        <v>0.0</v>
      </c>
      <c r="N13" s="196">
        <v>0.0</v>
      </c>
      <c r="O13" s="196">
        <v>53.0</v>
      </c>
      <c r="P13" s="196">
        <f t="shared" si="4"/>
        <v>58</v>
      </c>
      <c r="Q13" s="160">
        <f t="shared" si="5"/>
        <v>0.01695410699</v>
      </c>
      <c r="R13" s="4"/>
      <c r="S13" s="159">
        <f t="shared" ref="S13:V13" si="13">SUM(B13,J13)</f>
        <v>0</v>
      </c>
      <c r="T13" s="9">
        <f t="shared" si="13"/>
        <v>26</v>
      </c>
      <c r="U13" s="9">
        <f t="shared" si="13"/>
        <v>27</v>
      </c>
      <c r="V13" s="9">
        <f t="shared" si="13"/>
        <v>0</v>
      </c>
      <c r="W13" s="9">
        <f t="shared" si="7"/>
        <v>0</v>
      </c>
      <c r="X13" s="9">
        <f t="shared" si="8"/>
        <v>86</v>
      </c>
      <c r="Y13" s="9">
        <f t="shared" si="9"/>
        <v>139</v>
      </c>
      <c r="Z13" s="160">
        <f t="shared" si="10"/>
        <v>0.006894499281</v>
      </c>
    </row>
    <row r="14" ht="11.25" customHeight="1">
      <c r="A14" s="158" t="s">
        <v>19</v>
      </c>
      <c r="B14" s="195">
        <v>0.0</v>
      </c>
      <c r="C14" s="196">
        <v>22.0</v>
      </c>
      <c r="D14" s="196">
        <v>0.0</v>
      </c>
      <c r="E14" s="196">
        <v>0.0</v>
      </c>
      <c r="F14" s="196">
        <v>15.0</v>
      </c>
      <c r="G14" s="196">
        <f t="shared" si="2"/>
        <v>37</v>
      </c>
      <c r="H14" s="160">
        <f t="shared" si="3"/>
        <v>0.002210010751</v>
      </c>
      <c r="I14" s="161"/>
      <c r="J14" s="195">
        <v>0.0</v>
      </c>
      <c r="K14" s="196">
        <v>7.0</v>
      </c>
      <c r="L14" s="196">
        <v>0.0</v>
      </c>
      <c r="M14" s="196">
        <v>0.0</v>
      </c>
      <c r="N14" s="196">
        <v>0.0</v>
      </c>
      <c r="O14" s="196">
        <v>7.0</v>
      </c>
      <c r="P14" s="196">
        <f t="shared" si="4"/>
        <v>14</v>
      </c>
      <c r="Q14" s="160">
        <f t="shared" si="5"/>
        <v>0.004092370652</v>
      </c>
      <c r="R14" s="4"/>
      <c r="S14" s="159">
        <f t="shared" ref="S14:V14" si="14">SUM(B14,J14)</f>
        <v>0</v>
      </c>
      <c r="T14" s="9">
        <f t="shared" si="14"/>
        <v>29</v>
      </c>
      <c r="U14" s="9">
        <f t="shared" si="14"/>
        <v>0</v>
      </c>
      <c r="V14" s="9">
        <f t="shared" si="14"/>
        <v>0</v>
      </c>
      <c r="W14" s="9">
        <f t="shared" si="7"/>
        <v>0</v>
      </c>
      <c r="X14" s="9">
        <f t="shared" si="8"/>
        <v>22</v>
      </c>
      <c r="Y14" s="9">
        <f t="shared" si="9"/>
        <v>51</v>
      </c>
      <c r="Z14" s="160">
        <f t="shared" si="10"/>
        <v>0.002529636427</v>
      </c>
    </row>
    <row r="15" ht="11.25" customHeight="1">
      <c r="A15" s="158" t="s">
        <v>64</v>
      </c>
      <c r="B15" s="195">
        <v>0.0</v>
      </c>
      <c r="C15" s="196">
        <v>6.0</v>
      </c>
      <c r="D15" s="196">
        <v>1.0</v>
      </c>
      <c r="E15" s="196">
        <v>0.0</v>
      </c>
      <c r="F15" s="196">
        <v>10.0</v>
      </c>
      <c r="G15" s="196">
        <f t="shared" si="2"/>
        <v>17</v>
      </c>
      <c r="H15" s="160">
        <f t="shared" si="3"/>
        <v>0.001015410345</v>
      </c>
      <c r="I15" s="161"/>
      <c r="J15" s="195">
        <v>0.0</v>
      </c>
      <c r="K15" s="196">
        <v>3.0</v>
      </c>
      <c r="L15" s="196">
        <v>0.0</v>
      </c>
      <c r="M15" s="196">
        <v>0.0</v>
      </c>
      <c r="N15" s="196">
        <v>0.0</v>
      </c>
      <c r="O15" s="196">
        <v>15.0</v>
      </c>
      <c r="P15" s="196">
        <f t="shared" si="4"/>
        <v>18</v>
      </c>
      <c r="Q15" s="160">
        <f t="shared" si="5"/>
        <v>0.00526161941</v>
      </c>
      <c r="R15" s="4"/>
      <c r="S15" s="159">
        <f t="shared" ref="S15:V15" si="15">SUM(B15,J15)</f>
        <v>0</v>
      </c>
      <c r="T15" s="9">
        <f t="shared" si="15"/>
        <v>9</v>
      </c>
      <c r="U15" s="9">
        <f t="shared" si="15"/>
        <v>1</v>
      </c>
      <c r="V15" s="9">
        <f t="shared" si="15"/>
        <v>0</v>
      </c>
      <c r="W15" s="9">
        <f t="shared" si="7"/>
        <v>0</v>
      </c>
      <c r="X15" s="9">
        <f t="shared" si="8"/>
        <v>25</v>
      </c>
      <c r="Y15" s="9">
        <f t="shared" si="9"/>
        <v>35</v>
      </c>
      <c r="Z15" s="160">
        <f t="shared" si="10"/>
        <v>0.001736024999</v>
      </c>
    </row>
    <row r="16" ht="11.25" customHeight="1">
      <c r="A16" s="158" t="s">
        <v>65</v>
      </c>
      <c r="B16" s="195">
        <v>0.0</v>
      </c>
      <c r="C16" s="196">
        <v>1.0</v>
      </c>
      <c r="D16" s="196">
        <v>0.0</v>
      </c>
      <c r="E16" s="196">
        <v>0.0</v>
      </c>
      <c r="F16" s="196">
        <v>5.0</v>
      </c>
      <c r="G16" s="196">
        <f t="shared" si="2"/>
        <v>6</v>
      </c>
      <c r="H16" s="160">
        <f t="shared" si="3"/>
        <v>0.0003583801218</v>
      </c>
      <c r="I16" s="161"/>
      <c r="J16" s="195">
        <v>0.0</v>
      </c>
      <c r="K16" s="196">
        <v>0.0</v>
      </c>
      <c r="L16" s="196">
        <v>0.0</v>
      </c>
      <c r="M16" s="196">
        <v>0.0</v>
      </c>
      <c r="N16" s="196">
        <v>0.0</v>
      </c>
      <c r="O16" s="196">
        <v>6.0</v>
      </c>
      <c r="P16" s="196">
        <f t="shared" si="4"/>
        <v>6</v>
      </c>
      <c r="Q16" s="160">
        <f t="shared" si="5"/>
        <v>0.001753873137</v>
      </c>
      <c r="R16" s="4"/>
      <c r="S16" s="159">
        <f t="shared" ref="S16:V16" si="16">SUM(B16,J16)</f>
        <v>0</v>
      </c>
      <c r="T16" s="9">
        <f t="shared" si="16"/>
        <v>1</v>
      </c>
      <c r="U16" s="9">
        <f t="shared" si="16"/>
        <v>0</v>
      </c>
      <c r="V16" s="9">
        <f t="shared" si="16"/>
        <v>0</v>
      </c>
      <c r="W16" s="9">
        <f t="shared" si="7"/>
        <v>0</v>
      </c>
      <c r="X16" s="9">
        <f t="shared" si="8"/>
        <v>11</v>
      </c>
      <c r="Y16" s="9">
        <f t="shared" si="9"/>
        <v>12</v>
      </c>
      <c r="Z16" s="160">
        <f t="shared" si="10"/>
        <v>0.000595208571</v>
      </c>
    </row>
    <row r="17" ht="11.25" customHeight="1">
      <c r="A17" s="197" t="s">
        <v>200</v>
      </c>
      <c r="B17" s="195">
        <v>0.0</v>
      </c>
      <c r="C17" s="196">
        <v>0.0</v>
      </c>
      <c r="D17" s="196">
        <v>0.0</v>
      </c>
      <c r="E17" s="196">
        <v>0.0</v>
      </c>
      <c r="F17" s="196">
        <v>5.0</v>
      </c>
      <c r="G17" s="196">
        <f t="shared" si="2"/>
        <v>5</v>
      </c>
      <c r="H17" s="160">
        <f t="shared" si="3"/>
        <v>0.0002986501015</v>
      </c>
      <c r="I17" s="161"/>
      <c r="J17" s="195">
        <v>0.0</v>
      </c>
      <c r="K17" s="196">
        <v>0.0</v>
      </c>
      <c r="L17" s="196">
        <v>0.0</v>
      </c>
      <c r="M17" s="196">
        <v>0.0</v>
      </c>
      <c r="N17" s="196">
        <v>0.0</v>
      </c>
      <c r="O17" s="196">
        <v>2.0</v>
      </c>
      <c r="P17" s="196">
        <f t="shared" si="4"/>
        <v>2</v>
      </c>
      <c r="Q17" s="160">
        <f t="shared" si="5"/>
        <v>0.0005846243788</v>
      </c>
      <c r="R17" s="4"/>
      <c r="S17" s="159">
        <f t="shared" ref="S17:V17" si="17">SUM(B17,J17)</f>
        <v>0</v>
      </c>
      <c r="T17" s="9">
        <f t="shared" si="17"/>
        <v>0</v>
      </c>
      <c r="U17" s="9">
        <f t="shared" si="17"/>
        <v>0</v>
      </c>
      <c r="V17" s="9">
        <f t="shared" si="17"/>
        <v>0</v>
      </c>
      <c r="W17" s="9">
        <f t="shared" si="7"/>
        <v>0</v>
      </c>
      <c r="X17" s="9">
        <f t="shared" si="8"/>
        <v>7</v>
      </c>
      <c r="Y17" s="9">
        <f t="shared" si="9"/>
        <v>7</v>
      </c>
      <c r="Z17" s="160">
        <f t="shared" si="10"/>
        <v>0.0003472049998</v>
      </c>
    </row>
    <row r="18" ht="11.25" customHeight="1">
      <c r="A18" s="197" t="s">
        <v>201</v>
      </c>
      <c r="B18" s="195">
        <v>0.0</v>
      </c>
      <c r="C18" s="196">
        <v>0.0</v>
      </c>
      <c r="D18" s="196">
        <v>0.0</v>
      </c>
      <c r="E18" s="196">
        <v>0.0</v>
      </c>
      <c r="F18" s="196">
        <v>2.0</v>
      </c>
      <c r="G18" s="196">
        <f t="shared" si="2"/>
        <v>2</v>
      </c>
      <c r="H18" s="160">
        <f t="shared" si="3"/>
        <v>0.0001194600406</v>
      </c>
      <c r="I18" s="161"/>
      <c r="J18" s="195">
        <v>0.0</v>
      </c>
      <c r="K18" s="196">
        <v>0.0</v>
      </c>
      <c r="L18" s="196">
        <v>0.0</v>
      </c>
      <c r="M18" s="196">
        <v>0.0</v>
      </c>
      <c r="N18" s="196">
        <v>0.0</v>
      </c>
      <c r="O18" s="196">
        <v>1.0</v>
      </c>
      <c r="P18" s="196">
        <f t="shared" si="4"/>
        <v>1</v>
      </c>
      <c r="Q18" s="160">
        <f t="shared" si="5"/>
        <v>0.0002923121894</v>
      </c>
      <c r="R18" s="4"/>
      <c r="S18" s="159">
        <f t="shared" ref="S18:V18" si="18">SUM(B18,J18)</f>
        <v>0</v>
      </c>
      <c r="T18" s="9">
        <f t="shared" si="18"/>
        <v>0</v>
      </c>
      <c r="U18" s="9">
        <f t="shared" si="18"/>
        <v>0</v>
      </c>
      <c r="V18" s="9">
        <f t="shared" si="18"/>
        <v>0</v>
      </c>
      <c r="W18" s="9">
        <f t="shared" si="7"/>
        <v>0</v>
      </c>
      <c r="X18" s="9">
        <f t="shared" si="8"/>
        <v>3</v>
      </c>
      <c r="Y18" s="9">
        <f t="shared" si="9"/>
        <v>3</v>
      </c>
      <c r="Z18" s="160">
        <f t="shared" si="10"/>
        <v>0.0001488021428</v>
      </c>
    </row>
    <row r="19" ht="11.25" customHeight="1">
      <c r="A19" s="197" t="s">
        <v>202</v>
      </c>
      <c r="B19" s="195">
        <v>0.0</v>
      </c>
      <c r="C19" s="196">
        <v>0.0</v>
      </c>
      <c r="D19" s="196">
        <v>0.0</v>
      </c>
      <c r="E19" s="196">
        <v>0.0</v>
      </c>
      <c r="F19" s="196">
        <v>1.0</v>
      </c>
      <c r="G19" s="196">
        <f t="shared" si="2"/>
        <v>1</v>
      </c>
      <c r="H19" s="160">
        <f t="shared" si="3"/>
        <v>0.00005973002031</v>
      </c>
      <c r="I19" s="161"/>
      <c r="J19" s="195">
        <v>0.0</v>
      </c>
      <c r="K19" s="196">
        <v>0.0</v>
      </c>
      <c r="L19" s="196">
        <v>0.0</v>
      </c>
      <c r="M19" s="196">
        <v>0.0</v>
      </c>
      <c r="N19" s="196">
        <v>0.0</v>
      </c>
      <c r="O19" s="196">
        <v>2.0</v>
      </c>
      <c r="P19" s="196">
        <f t="shared" si="4"/>
        <v>2</v>
      </c>
      <c r="Q19" s="160">
        <f t="shared" si="5"/>
        <v>0.0005846243788</v>
      </c>
      <c r="R19" s="4"/>
      <c r="S19" s="159">
        <f t="shared" ref="S19:V19" si="19">SUM(B19,J19)</f>
        <v>0</v>
      </c>
      <c r="T19" s="9">
        <f t="shared" si="19"/>
        <v>0</v>
      </c>
      <c r="U19" s="9">
        <f t="shared" si="19"/>
        <v>0</v>
      </c>
      <c r="V19" s="9">
        <f t="shared" si="19"/>
        <v>0</v>
      </c>
      <c r="W19" s="9">
        <f t="shared" si="7"/>
        <v>0</v>
      </c>
      <c r="X19" s="9">
        <f t="shared" si="8"/>
        <v>3</v>
      </c>
      <c r="Y19" s="9">
        <f t="shared" si="9"/>
        <v>3</v>
      </c>
      <c r="Z19" s="160">
        <f t="shared" si="10"/>
        <v>0.0001488021428</v>
      </c>
    </row>
    <row r="20" ht="11.25" customHeight="1">
      <c r="A20" s="195" t="s">
        <v>203</v>
      </c>
      <c r="B20" s="195">
        <v>0.0</v>
      </c>
      <c r="C20" s="199">
        <v>0.0</v>
      </c>
      <c r="D20" s="196">
        <v>0.0</v>
      </c>
      <c r="E20" s="196">
        <v>0.0</v>
      </c>
      <c r="F20" s="199">
        <v>2.0</v>
      </c>
      <c r="G20" s="196">
        <f t="shared" si="2"/>
        <v>2</v>
      </c>
      <c r="H20" s="160">
        <f t="shared" si="3"/>
        <v>0.0001194600406</v>
      </c>
      <c r="I20" s="200"/>
      <c r="J20" s="195">
        <v>0.0</v>
      </c>
      <c r="K20" s="196">
        <v>0.0</v>
      </c>
      <c r="L20" s="196">
        <v>0.0</v>
      </c>
      <c r="M20" s="196">
        <v>0.0</v>
      </c>
      <c r="N20" s="196">
        <v>0.0</v>
      </c>
      <c r="O20" s="199">
        <v>0.0</v>
      </c>
      <c r="P20" s="196">
        <f t="shared" si="4"/>
        <v>0</v>
      </c>
      <c r="Q20" s="160">
        <f t="shared" si="5"/>
        <v>0</v>
      </c>
      <c r="R20" s="4"/>
      <c r="S20" s="159">
        <f t="shared" ref="S20:V20" si="20">SUM(B20,J20)</f>
        <v>0</v>
      </c>
      <c r="T20" s="9">
        <f t="shared" si="20"/>
        <v>0</v>
      </c>
      <c r="U20" s="9">
        <f t="shared" si="20"/>
        <v>0</v>
      </c>
      <c r="V20" s="9">
        <f t="shared" si="20"/>
        <v>0</v>
      </c>
      <c r="W20" s="9">
        <f t="shared" si="7"/>
        <v>0</v>
      </c>
      <c r="X20" s="9">
        <f t="shared" si="8"/>
        <v>2</v>
      </c>
      <c r="Y20" s="196">
        <v>0.0</v>
      </c>
      <c r="Z20" s="160">
        <f t="shared" si="10"/>
        <v>0</v>
      </c>
    </row>
    <row r="21" ht="11.25" customHeight="1">
      <c r="A21" s="162"/>
      <c r="B21" s="198"/>
      <c r="C21" s="18"/>
      <c r="D21" s="18"/>
      <c r="E21" s="18"/>
      <c r="F21" s="18"/>
      <c r="G21" s="18"/>
      <c r="H21" s="164"/>
      <c r="I21" s="165"/>
      <c r="J21" s="166"/>
      <c r="K21" s="48"/>
      <c r="L21" s="48"/>
      <c r="M21" s="48"/>
      <c r="N21" s="48"/>
      <c r="O21" s="48"/>
      <c r="P21" s="196">
        <f t="shared" si="4"/>
        <v>0</v>
      </c>
      <c r="Q21" s="167"/>
      <c r="R21" s="4"/>
      <c r="S21" s="159"/>
      <c r="T21" s="9"/>
      <c r="U21" s="9"/>
      <c r="V21" s="9"/>
      <c r="W21" s="9"/>
      <c r="X21" s="9"/>
      <c r="Y21" s="9"/>
      <c r="Z21" s="168"/>
    </row>
    <row r="22" ht="11.25" customHeight="1">
      <c r="A22" s="169" t="s">
        <v>11</v>
      </c>
      <c r="B22" s="201">
        <f>SUM(B8:B20)</f>
        <v>5052</v>
      </c>
      <c r="C22" s="27">
        <f t="shared" ref="C22:F22" si="21">SUM(C9:C20)</f>
        <v>2072</v>
      </c>
      <c r="D22" s="27">
        <f t="shared" si="21"/>
        <v>1428</v>
      </c>
      <c r="E22" s="27">
        <f t="shared" si="21"/>
        <v>479</v>
      </c>
      <c r="F22" s="27">
        <f t="shared" si="21"/>
        <v>7711</v>
      </c>
      <c r="G22" s="27">
        <f>sum(G9:G20)</f>
        <v>16742</v>
      </c>
      <c r="H22" s="171">
        <f>G22/G22</f>
        <v>1</v>
      </c>
      <c r="I22" s="161"/>
      <c r="J22" s="172">
        <f t="shared" ref="J22:O22" si="22">SUM(J9:J20)</f>
        <v>253</v>
      </c>
      <c r="K22" s="121">
        <f t="shared" si="22"/>
        <v>170</v>
      </c>
      <c r="L22" s="121">
        <f t="shared" si="22"/>
        <v>24</v>
      </c>
      <c r="M22" s="123">
        <f t="shared" si="22"/>
        <v>137</v>
      </c>
      <c r="N22" s="123">
        <f t="shared" si="22"/>
        <v>66</v>
      </c>
      <c r="O22" s="123">
        <f t="shared" si="22"/>
        <v>2771</v>
      </c>
      <c r="P22" s="123">
        <f>sum(P9:P20)</f>
        <v>3421</v>
      </c>
      <c r="Q22" s="171">
        <f>P22/P22</f>
        <v>1</v>
      </c>
      <c r="R22" s="4"/>
      <c r="S22" s="170">
        <f t="shared" ref="S22:V22" si="23">B22+J22</f>
        <v>5305</v>
      </c>
      <c r="T22" s="27">
        <f t="shared" si="23"/>
        <v>2242</v>
      </c>
      <c r="U22" s="27">
        <f t="shared" si="23"/>
        <v>1452</v>
      </c>
      <c r="V22" s="27">
        <f t="shared" si="23"/>
        <v>616</v>
      </c>
      <c r="W22" s="27">
        <f>N22</f>
        <v>66</v>
      </c>
      <c r="X22" s="27">
        <f>F22+O22</f>
        <v>10482</v>
      </c>
      <c r="Y22" s="27">
        <f>sum(Y9:Y19)</f>
        <v>20161</v>
      </c>
      <c r="Z22" s="173">
        <f>Y22/Y22</f>
        <v>1</v>
      </c>
    </row>
    <row r="23" ht="11.25" customHeight="1">
      <c r="A23" s="174" t="s">
        <v>12</v>
      </c>
      <c r="B23" s="202">
        <v>0.0</v>
      </c>
      <c r="C23" s="117">
        <f>C22/G22</f>
        <v>0.1237606021</v>
      </c>
      <c r="D23" s="117">
        <f>D22/G22</f>
        <v>0.085294469</v>
      </c>
      <c r="E23" s="117">
        <f>E22/G22</f>
        <v>0.02861067973</v>
      </c>
      <c r="F23" s="117">
        <f>F22/G22</f>
        <v>0.4605781866</v>
      </c>
      <c r="G23" s="117">
        <f>G22/G22</f>
        <v>1</v>
      </c>
      <c r="H23" s="160"/>
      <c r="I23" s="176"/>
      <c r="J23" s="175">
        <f>J22/P22</f>
        <v>0.07395498392</v>
      </c>
      <c r="K23" s="117">
        <f>K22/P22</f>
        <v>0.0496930722</v>
      </c>
      <c r="L23" s="117">
        <f>L22/P22</f>
        <v>0.007015492546</v>
      </c>
      <c r="M23" s="117">
        <f>M22/P22</f>
        <v>0.04004676995</v>
      </c>
      <c r="N23" s="117">
        <f>N22/P22</f>
        <v>0.0192926045</v>
      </c>
      <c r="O23" s="117">
        <f>O22/P22</f>
        <v>0.8099970769</v>
      </c>
      <c r="P23" s="117">
        <f>P22/P22</f>
        <v>1</v>
      </c>
      <c r="Q23" s="157"/>
      <c r="R23" s="4"/>
      <c r="S23" s="177">
        <f>S22/Y22</f>
        <v>0.2631317891</v>
      </c>
      <c r="T23" s="28">
        <f>T22/Y22</f>
        <v>0.1112048013</v>
      </c>
      <c r="U23" s="28">
        <f>U22/Y22</f>
        <v>0.07202023709</v>
      </c>
      <c r="V23" s="28">
        <f>V22/Y22</f>
        <v>0.03055403998</v>
      </c>
      <c r="W23" s="28">
        <f>W22/Y22</f>
        <v>0.003273647141</v>
      </c>
      <c r="X23" s="28">
        <f>X22/Y22</f>
        <v>0.5199146868</v>
      </c>
      <c r="Y23" s="28">
        <f>Y22/Y22</f>
        <v>1</v>
      </c>
      <c r="Z23" s="173"/>
    </row>
    <row r="24" ht="11.25" customHeight="1">
      <c r="A24" s="174" t="s">
        <v>21</v>
      </c>
      <c r="B24" s="174">
        <f t="shared" ref="B24:G24" si="24">SUM(B10:B20)</f>
        <v>0</v>
      </c>
      <c r="C24" s="40">
        <f t="shared" si="24"/>
        <v>2059</v>
      </c>
      <c r="D24" s="40">
        <f t="shared" si="24"/>
        <v>1407</v>
      </c>
      <c r="E24" s="40">
        <f t="shared" si="24"/>
        <v>17</v>
      </c>
      <c r="F24" s="40">
        <f t="shared" si="24"/>
        <v>2668</v>
      </c>
      <c r="G24" s="40">
        <f t="shared" si="24"/>
        <v>6151</v>
      </c>
      <c r="H24" s="154"/>
      <c r="I24" s="176"/>
      <c r="J24" s="174">
        <f t="shared" ref="J24:P24" si="25">SUM(J10:J20)</f>
        <v>0</v>
      </c>
      <c r="K24" s="40">
        <f t="shared" si="25"/>
        <v>158</v>
      </c>
      <c r="L24" s="40">
        <f t="shared" si="25"/>
        <v>13</v>
      </c>
      <c r="M24" s="40">
        <f t="shared" si="25"/>
        <v>3</v>
      </c>
      <c r="N24" s="40">
        <f t="shared" si="25"/>
        <v>0</v>
      </c>
      <c r="O24" s="40">
        <f t="shared" si="25"/>
        <v>455</v>
      </c>
      <c r="P24" s="40">
        <f t="shared" si="25"/>
        <v>629</v>
      </c>
      <c r="Q24" s="157"/>
      <c r="R24" s="4"/>
      <c r="S24" s="159">
        <f t="shared" ref="S24:Y24" si="26">SUM(S10:S20)</f>
        <v>0</v>
      </c>
      <c r="T24" s="9">
        <f t="shared" si="26"/>
        <v>2217</v>
      </c>
      <c r="U24" s="9">
        <f t="shared" si="26"/>
        <v>1420</v>
      </c>
      <c r="V24" s="9">
        <f t="shared" si="26"/>
        <v>20</v>
      </c>
      <c r="W24" s="9">
        <f t="shared" si="26"/>
        <v>0</v>
      </c>
      <c r="X24" s="9">
        <f t="shared" si="26"/>
        <v>3123</v>
      </c>
      <c r="Y24" s="9">
        <f t="shared" si="26"/>
        <v>6778</v>
      </c>
      <c r="Z24" s="168"/>
    </row>
    <row r="25" ht="11.25" customHeight="1">
      <c r="A25" s="174" t="s">
        <v>22</v>
      </c>
      <c r="B25" s="156"/>
      <c r="C25" s="117">
        <f t="shared" ref="C25:G25" si="27">C24/C22</f>
        <v>0.9937258687</v>
      </c>
      <c r="D25" s="117">
        <f t="shared" si="27"/>
        <v>0.9852941176</v>
      </c>
      <c r="E25" s="117">
        <f t="shared" si="27"/>
        <v>0.03549060543</v>
      </c>
      <c r="F25" s="117">
        <f t="shared" si="27"/>
        <v>0.3459992219</v>
      </c>
      <c r="G25" s="117">
        <f t="shared" si="27"/>
        <v>0.3673993549</v>
      </c>
      <c r="H25" s="160"/>
      <c r="I25" s="176"/>
      <c r="J25" s="175">
        <f t="shared" ref="J25:N25" si="28">B24/B22</f>
        <v>0</v>
      </c>
      <c r="K25" s="117">
        <f t="shared" si="28"/>
        <v>0.9937258687</v>
      </c>
      <c r="L25" s="117">
        <f t="shared" si="28"/>
        <v>0.9852941176</v>
      </c>
      <c r="M25" s="117">
        <f t="shared" si="28"/>
        <v>0.03549060543</v>
      </c>
      <c r="N25" s="117">
        <f t="shared" si="28"/>
        <v>0.3459992219</v>
      </c>
      <c r="O25" s="117">
        <f t="shared" ref="O25:P25" si="29">O24/O22</f>
        <v>0.1642006496</v>
      </c>
      <c r="P25" s="117">
        <f t="shared" si="29"/>
        <v>0.1838643671</v>
      </c>
      <c r="Q25" s="157"/>
      <c r="R25" s="4"/>
      <c r="S25" s="178">
        <f t="shared" ref="S25:Y25" si="30">S24/S22</f>
        <v>0</v>
      </c>
      <c r="T25" s="22">
        <f t="shared" si="30"/>
        <v>0.9888492417</v>
      </c>
      <c r="U25" s="22">
        <f t="shared" si="30"/>
        <v>0.9779614325</v>
      </c>
      <c r="V25" s="22">
        <f t="shared" si="30"/>
        <v>0.03246753247</v>
      </c>
      <c r="W25" s="22">
        <f t="shared" si="30"/>
        <v>0</v>
      </c>
      <c r="X25" s="22">
        <f t="shared" si="30"/>
        <v>0.2979393246</v>
      </c>
      <c r="Y25" s="22">
        <f t="shared" si="30"/>
        <v>0.3361936412</v>
      </c>
      <c r="Z25" s="179"/>
    </row>
    <row r="26" ht="11.25" customHeight="1">
      <c r="A26" s="180" t="s">
        <v>24</v>
      </c>
      <c r="B26" s="181">
        <f>B24/G24</f>
        <v>0</v>
      </c>
      <c r="C26" s="126">
        <f>C24/G24</f>
        <v>0.3347423183</v>
      </c>
      <c r="D26" s="126">
        <f>D24/G24</f>
        <v>0.2287432938</v>
      </c>
      <c r="E26" s="126">
        <f>E24/G24</f>
        <v>0.002763778247</v>
      </c>
      <c r="F26" s="126">
        <f>F24/G24</f>
        <v>0.4337506097</v>
      </c>
      <c r="G26" s="126">
        <f>G24/G24</f>
        <v>1</v>
      </c>
      <c r="H26" s="182"/>
      <c r="I26" s="183"/>
      <c r="J26" s="181">
        <f t="shared" ref="J26:K26" si="31">J24/O24</f>
        <v>0</v>
      </c>
      <c r="K26" s="126">
        <f t="shared" si="31"/>
        <v>0.2511923688</v>
      </c>
      <c r="L26" s="126">
        <f>L24/P24</f>
        <v>0.02066772655</v>
      </c>
      <c r="M26" s="126">
        <f>M24/P24</f>
        <v>0.004769475358</v>
      </c>
      <c r="N26" s="126">
        <f>N24/P24</f>
        <v>0</v>
      </c>
      <c r="O26" s="126">
        <f>O24/P24</f>
        <v>0.7233704293</v>
      </c>
      <c r="P26" s="126">
        <f>P24/P24</f>
        <v>1</v>
      </c>
      <c r="Q26" s="184"/>
      <c r="R26" s="125"/>
      <c r="S26" s="185">
        <f>S24/Y24</f>
        <v>0</v>
      </c>
      <c r="T26" s="32">
        <f>T24/Y24</f>
        <v>0.3270876365</v>
      </c>
      <c r="U26" s="32">
        <f>U24/Y24</f>
        <v>0.2095013278</v>
      </c>
      <c r="V26" s="32">
        <f>V24/Y24</f>
        <v>0.002950722927</v>
      </c>
      <c r="W26" s="32">
        <f>W24/Y24</f>
        <v>0</v>
      </c>
      <c r="X26" s="32">
        <f>X24/Y24</f>
        <v>0.4607553851</v>
      </c>
      <c r="Y26" s="32">
        <f>Y24/Y24</f>
        <v>1</v>
      </c>
      <c r="Z26" s="186"/>
    </row>
    <row r="27" ht="11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1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1.25" customHeight="1">
      <c r="A29" s="121" t="s">
        <v>156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4"/>
      <c r="S29" s="4"/>
      <c r="T29" s="4"/>
      <c r="U29" s="4"/>
      <c r="V29" s="4"/>
      <c r="W29" s="4"/>
      <c r="X29" s="4"/>
      <c r="Y29" s="4"/>
      <c r="Z29" s="4"/>
    </row>
    <row r="30" ht="11.25" customHeight="1">
      <c r="A30" s="121" t="s">
        <v>183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4"/>
      <c r="S30" s="4"/>
      <c r="T30" s="4"/>
      <c r="U30" s="4"/>
      <c r="V30" s="4"/>
      <c r="W30" s="4"/>
      <c r="X30" s="4"/>
      <c r="Y30" s="4"/>
      <c r="Z30" s="4"/>
    </row>
    <row r="31" ht="11.25" customHeight="1">
      <c r="A31" s="134">
        <v>44927.0</v>
      </c>
      <c r="B31" s="135"/>
      <c r="C31" s="4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"/>
      <c r="S31" s="4"/>
      <c r="T31" s="4"/>
      <c r="U31" s="4"/>
      <c r="V31" s="4"/>
      <c r="W31" s="4"/>
      <c r="X31" s="4"/>
      <c r="Y31" s="4"/>
      <c r="Z31" s="4"/>
    </row>
    <row r="32" ht="11.25" customHeight="1">
      <c r="A32" s="40" t="s">
        <v>2</v>
      </c>
      <c r="B32" s="4"/>
      <c r="C32" s="4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"/>
      <c r="S32" s="4"/>
      <c r="T32" s="4"/>
      <c r="U32" s="4"/>
      <c r="V32" s="4"/>
      <c r="W32" s="4"/>
      <c r="X32" s="4"/>
      <c r="Y32" s="4"/>
      <c r="Z32" s="4"/>
    </row>
    <row r="33" ht="11.25" customHeight="1">
      <c r="A33" s="109"/>
      <c r="B33" s="110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0"/>
      <c r="R33" s="4"/>
      <c r="S33" s="4"/>
      <c r="T33" s="4"/>
      <c r="U33" s="4"/>
      <c r="V33" s="4"/>
      <c r="W33" s="4"/>
      <c r="X33" s="4"/>
      <c r="Y33" s="4"/>
      <c r="Z33" s="4"/>
    </row>
    <row r="34" ht="11.25" customHeight="1">
      <c r="A34" s="40"/>
      <c r="B34" s="111" t="s">
        <v>144</v>
      </c>
      <c r="C34" s="11"/>
      <c r="D34" s="11"/>
      <c r="E34" s="11"/>
      <c r="F34" s="11"/>
      <c r="G34" s="11"/>
      <c r="H34" s="112"/>
      <c r="I34" s="40"/>
      <c r="J34" s="111" t="s">
        <v>145</v>
      </c>
      <c r="K34" s="11"/>
      <c r="L34" s="11"/>
      <c r="M34" s="11"/>
      <c r="N34" s="11"/>
      <c r="O34" s="11"/>
      <c r="P34" s="11"/>
      <c r="Q34" s="113"/>
      <c r="R34" s="203"/>
      <c r="S34" s="10" t="s">
        <v>146</v>
      </c>
      <c r="T34" s="11"/>
      <c r="U34" s="11"/>
      <c r="V34" s="11"/>
      <c r="W34" s="11"/>
      <c r="X34" s="11"/>
      <c r="Y34" s="11"/>
      <c r="Z34" s="187"/>
    </row>
    <row r="35" ht="11.25" customHeight="1">
      <c r="A35" s="114"/>
      <c r="B35" s="130" t="s">
        <v>13</v>
      </c>
      <c r="C35" s="130" t="s">
        <v>193</v>
      </c>
      <c r="D35" s="130" t="s">
        <v>194</v>
      </c>
      <c r="E35" s="130" t="s">
        <v>60</v>
      </c>
      <c r="F35" s="130" t="s">
        <v>61</v>
      </c>
      <c r="G35" s="130" t="s">
        <v>11</v>
      </c>
      <c r="H35" s="188" t="s">
        <v>12</v>
      </c>
      <c r="I35" s="204"/>
      <c r="J35" s="205" t="s">
        <v>13</v>
      </c>
      <c r="K35" s="130" t="s">
        <v>193</v>
      </c>
      <c r="L35" s="130" t="s">
        <v>194</v>
      </c>
      <c r="M35" s="130" t="s">
        <v>60</v>
      </c>
      <c r="N35" s="130" t="s">
        <v>14</v>
      </c>
      <c r="O35" s="130" t="s">
        <v>61</v>
      </c>
      <c r="P35" s="130" t="s">
        <v>11</v>
      </c>
      <c r="Q35" s="115" t="s">
        <v>12</v>
      </c>
      <c r="R35" s="206"/>
      <c r="S35" s="42" t="s">
        <v>13</v>
      </c>
      <c r="T35" s="42" t="s">
        <v>7</v>
      </c>
      <c r="U35" s="42" t="s">
        <v>8</v>
      </c>
      <c r="V35" s="42" t="s">
        <v>60</v>
      </c>
      <c r="W35" s="42" t="s">
        <v>14</v>
      </c>
      <c r="X35" s="42" t="s">
        <v>61</v>
      </c>
      <c r="Y35" s="42" t="s">
        <v>11</v>
      </c>
      <c r="Z35" s="189" t="s">
        <v>12</v>
      </c>
    </row>
    <row r="36" ht="11.25" customHeight="1">
      <c r="A36" s="4"/>
      <c r="B36" s="4"/>
      <c r="C36" s="4"/>
      <c r="D36" s="4"/>
      <c r="E36" s="4"/>
      <c r="F36" s="4"/>
      <c r="G36" s="4"/>
      <c r="H36" s="157"/>
      <c r="I36" s="4"/>
      <c r="J36" s="156"/>
      <c r="K36" s="4"/>
      <c r="L36" s="4"/>
      <c r="M36" s="4"/>
      <c r="N36" s="4"/>
      <c r="O36" s="4"/>
      <c r="P36" s="4"/>
      <c r="Q36" s="4"/>
      <c r="R36" s="206"/>
      <c r="S36" s="4"/>
      <c r="T36" s="4"/>
      <c r="U36" s="4"/>
      <c r="V36" s="4"/>
      <c r="W36" s="4"/>
      <c r="X36" s="4"/>
      <c r="Y36" s="4"/>
      <c r="Z36" s="157"/>
    </row>
    <row r="37" ht="11.25" customHeight="1">
      <c r="A37" s="116" t="s">
        <v>62</v>
      </c>
      <c r="B37" s="196">
        <v>1538940.0</v>
      </c>
      <c r="C37" s="196">
        <v>2419.0</v>
      </c>
      <c r="D37" s="196">
        <v>4859.0</v>
      </c>
      <c r="E37" s="196">
        <v>137594.0</v>
      </c>
      <c r="F37" s="196">
        <v>1585258.0</v>
      </c>
      <c r="G37" s="196">
        <f t="shared" ref="G37:G48" si="33">sum(B37:F37)</f>
        <v>3269070</v>
      </c>
      <c r="H37" s="160">
        <f t="shared" ref="H37:H48" si="34">G37/G$50</f>
        <v>0.8703130824</v>
      </c>
      <c r="I37" s="4"/>
      <c r="J37" s="195"/>
      <c r="K37" s="196"/>
      <c r="L37" s="196"/>
      <c r="M37" s="196"/>
      <c r="N37" s="196"/>
      <c r="O37" s="196"/>
      <c r="P37" s="9"/>
      <c r="Q37" s="160" t="str">
        <f t="shared" ref="Q37:Q48" si="35">P37/P$50</f>
        <v>#DIV/0!</v>
      </c>
      <c r="R37" s="206"/>
      <c r="S37" s="9">
        <f t="shared" ref="S37:V37" si="32">B37+J37</f>
        <v>1538940</v>
      </c>
      <c r="T37" s="9">
        <f t="shared" si="32"/>
        <v>2419</v>
      </c>
      <c r="U37" s="9">
        <f t="shared" si="32"/>
        <v>4859</v>
      </c>
      <c r="V37" s="9">
        <f t="shared" si="32"/>
        <v>137594</v>
      </c>
      <c r="W37" s="9" t="str">
        <f t="shared" ref="W37:W48" si="37">N37</f>
        <v/>
      </c>
      <c r="X37" s="9">
        <f t="shared" ref="X37:X48" si="38">F37+O37</f>
        <v>1585258</v>
      </c>
      <c r="Y37" s="9">
        <f t="shared" ref="Y37:Y48" si="39">SUM(S37:X37)</f>
        <v>3269070</v>
      </c>
      <c r="Z37" s="160">
        <f t="shared" ref="Z37:Z48" si="40">Y37/Y$50</f>
        <v>0.8703130824</v>
      </c>
    </row>
    <row r="38" ht="11.25" customHeight="1">
      <c r="A38" s="116" t="s">
        <v>16</v>
      </c>
      <c r="B38" s="196">
        <v>0.0</v>
      </c>
      <c r="C38" s="196">
        <v>241331.0</v>
      </c>
      <c r="D38" s="196">
        <v>245799.0</v>
      </c>
      <c r="E38" s="196"/>
      <c r="F38" s="196"/>
      <c r="G38" s="196">
        <f t="shared" si="33"/>
        <v>487130</v>
      </c>
      <c r="H38" s="160">
        <f t="shared" si="34"/>
        <v>0.1296869176</v>
      </c>
      <c r="I38" s="4"/>
      <c r="J38" s="195"/>
      <c r="K38" s="196"/>
      <c r="L38" s="196"/>
      <c r="M38" s="196"/>
      <c r="N38" s="196"/>
      <c r="O38" s="196"/>
      <c r="P38" s="9"/>
      <c r="Q38" s="160" t="str">
        <f t="shared" si="35"/>
        <v>#DIV/0!</v>
      </c>
      <c r="R38" s="206"/>
      <c r="S38" s="9">
        <f t="shared" ref="S38:V38" si="36">B38+J38</f>
        <v>0</v>
      </c>
      <c r="T38" s="9">
        <f t="shared" si="36"/>
        <v>241331</v>
      </c>
      <c r="U38" s="9">
        <f t="shared" si="36"/>
        <v>245799</v>
      </c>
      <c r="V38" s="9">
        <f t="shared" si="36"/>
        <v>0</v>
      </c>
      <c r="W38" s="9" t="str">
        <f t="shared" si="37"/>
        <v/>
      </c>
      <c r="X38" s="9">
        <f t="shared" si="38"/>
        <v>0</v>
      </c>
      <c r="Y38" s="9">
        <f t="shared" si="39"/>
        <v>487130</v>
      </c>
      <c r="Z38" s="160">
        <f t="shared" si="40"/>
        <v>0.1296869176</v>
      </c>
    </row>
    <row r="39" ht="11.25" customHeight="1">
      <c r="A39" s="116" t="s">
        <v>17</v>
      </c>
      <c r="B39" s="196"/>
      <c r="C39" s="196"/>
      <c r="D39" s="196"/>
      <c r="E39" s="196"/>
      <c r="F39" s="196"/>
      <c r="G39" s="196">
        <f t="shared" si="33"/>
        <v>0</v>
      </c>
      <c r="H39" s="160">
        <f t="shared" si="34"/>
        <v>0</v>
      </c>
      <c r="I39" s="4"/>
      <c r="J39" s="195"/>
      <c r="K39" s="196"/>
      <c r="L39" s="196"/>
      <c r="M39" s="196"/>
      <c r="N39" s="196"/>
      <c r="O39" s="196"/>
      <c r="P39" s="9"/>
      <c r="Q39" s="160" t="str">
        <f t="shared" si="35"/>
        <v>#DIV/0!</v>
      </c>
      <c r="R39" s="206"/>
      <c r="S39" s="9">
        <f t="shared" ref="S39:V39" si="41">B39+J39</f>
        <v>0</v>
      </c>
      <c r="T39" s="9">
        <f t="shared" si="41"/>
        <v>0</v>
      </c>
      <c r="U39" s="9">
        <f t="shared" si="41"/>
        <v>0</v>
      </c>
      <c r="V39" s="9">
        <f t="shared" si="41"/>
        <v>0</v>
      </c>
      <c r="W39" s="9" t="str">
        <f t="shared" si="37"/>
        <v/>
      </c>
      <c r="X39" s="9">
        <f t="shared" si="38"/>
        <v>0</v>
      </c>
      <c r="Y39" s="9">
        <f t="shared" si="39"/>
        <v>0</v>
      </c>
      <c r="Z39" s="160">
        <f t="shared" si="40"/>
        <v>0</v>
      </c>
    </row>
    <row r="40" ht="11.25" customHeight="1">
      <c r="A40" s="116" t="s">
        <v>18</v>
      </c>
      <c r="B40" s="196"/>
      <c r="C40" s="196"/>
      <c r="D40" s="196"/>
      <c r="E40" s="196"/>
      <c r="F40" s="196"/>
      <c r="G40" s="196">
        <f t="shared" si="33"/>
        <v>0</v>
      </c>
      <c r="H40" s="160">
        <f t="shared" si="34"/>
        <v>0</v>
      </c>
      <c r="I40" s="4"/>
      <c r="J40" s="195"/>
      <c r="K40" s="196"/>
      <c r="L40" s="196"/>
      <c r="M40" s="196"/>
      <c r="N40" s="196"/>
      <c r="O40" s="196"/>
      <c r="P40" s="9"/>
      <c r="Q40" s="160" t="str">
        <f t="shared" si="35"/>
        <v>#DIV/0!</v>
      </c>
      <c r="R40" s="206"/>
      <c r="S40" s="9">
        <f t="shared" ref="S40:V40" si="42">B40+J40</f>
        <v>0</v>
      </c>
      <c r="T40" s="9">
        <f t="shared" si="42"/>
        <v>0</v>
      </c>
      <c r="U40" s="9">
        <f t="shared" si="42"/>
        <v>0</v>
      </c>
      <c r="V40" s="9">
        <f t="shared" si="42"/>
        <v>0</v>
      </c>
      <c r="W40" s="9" t="str">
        <f t="shared" si="37"/>
        <v/>
      </c>
      <c r="X40" s="9">
        <f t="shared" si="38"/>
        <v>0</v>
      </c>
      <c r="Y40" s="9">
        <f t="shared" si="39"/>
        <v>0</v>
      </c>
      <c r="Z40" s="160">
        <f t="shared" si="40"/>
        <v>0</v>
      </c>
    </row>
    <row r="41" ht="11.25" customHeight="1">
      <c r="A41" s="116" t="s">
        <v>155</v>
      </c>
      <c r="B41" s="196"/>
      <c r="C41" s="196"/>
      <c r="D41" s="196"/>
      <c r="E41" s="196"/>
      <c r="F41" s="196"/>
      <c r="G41" s="196">
        <f t="shared" si="33"/>
        <v>0</v>
      </c>
      <c r="H41" s="160">
        <f t="shared" si="34"/>
        <v>0</v>
      </c>
      <c r="I41" s="4"/>
      <c r="J41" s="195"/>
      <c r="K41" s="196"/>
      <c r="L41" s="196"/>
      <c r="M41" s="196"/>
      <c r="N41" s="196"/>
      <c r="O41" s="196"/>
      <c r="P41" s="9"/>
      <c r="Q41" s="160" t="str">
        <f t="shared" si="35"/>
        <v>#DIV/0!</v>
      </c>
      <c r="R41" s="206"/>
      <c r="S41" s="9">
        <f t="shared" ref="S41:V41" si="43">B41+J41</f>
        <v>0</v>
      </c>
      <c r="T41" s="9">
        <f t="shared" si="43"/>
        <v>0</v>
      </c>
      <c r="U41" s="9">
        <f t="shared" si="43"/>
        <v>0</v>
      </c>
      <c r="V41" s="9">
        <f t="shared" si="43"/>
        <v>0</v>
      </c>
      <c r="W41" s="9" t="str">
        <f t="shared" si="37"/>
        <v/>
      </c>
      <c r="X41" s="9">
        <f t="shared" si="38"/>
        <v>0</v>
      </c>
      <c r="Y41" s="9">
        <f t="shared" si="39"/>
        <v>0</v>
      </c>
      <c r="Z41" s="160">
        <f t="shared" si="40"/>
        <v>0</v>
      </c>
    </row>
    <row r="42" ht="11.25" customHeight="1">
      <c r="A42" s="116" t="s">
        <v>19</v>
      </c>
      <c r="B42" s="196"/>
      <c r="C42" s="196"/>
      <c r="D42" s="196"/>
      <c r="E42" s="196"/>
      <c r="F42" s="196"/>
      <c r="G42" s="196">
        <f t="shared" si="33"/>
        <v>0</v>
      </c>
      <c r="H42" s="160">
        <f t="shared" si="34"/>
        <v>0</v>
      </c>
      <c r="I42" s="4"/>
      <c r="J42" s="195"/>
      <c r="K42" s="196"/>
      <c r="L42" s="196"/>
      <c r="M42" s="196"/>
      <c r="N42" s="196"/>
      <c r="O42" s="196"/>
      <c r="P42" s="9"/>
      <c r="Q42" s="160" t="str">
        <f t="shared" si="35"/>
        <v>#DIV/0!</v>
      </c>
      <c r="R42" s="206"/>
      <c r="S42" s="9">
        <f t="shared" ref="S42:V42" si="44">B42+J42</f>
        <v>0</v>
      </c>
      <c r="T42" s="9">
        <f t="shared" si="44"/>
        <v>0</v>
      </c>
      <c r="U42" s="9">
        <f t="shared" si="44"/>
        <v>0</v>
      </c>
      <c r="V42" s="9">
        <f t="shared" si="44"/>
        <v>0</v>
      </c>
      <c r="W42" s="9" t="str">
        <f t="shared" si="37"/>
        <v/>
      </c>
      <c r="X42" s="9">
        <f t="shared" si="38"/>
        <v>0</v>
      </c>
      <c r="Y42" s="9">
        <f t="shared" si="39"/>
        <v>0</v>
      </c>
      <c r="Z42" s="160">
        <f t="shared" si="40"/>
        <v>0</v>
      </c>
    </row>
    <row r="43" ht="11.25" customHeight="1">
      <c r="A43" s="116" t="s">
        <v>64</v>
      </c>
      <c r="B43" s="196"/>
      <c r="C43" s="196"/>
      <c r="D43" s="196"/>
      <c r="E43" s="196"/>
      <c r="F43" s="196"/>
      <c r="G43" s="196">
        <f t="shared" si="33"/>
        <v>0</v>
      </c>
      <c r="H43" s="160">
        <f t="shared" si="34"/>
        <v>0</v>
      </c>
      <c r="I43" s="4"/>
      <c r="J43" s="195"/>
      <c r="K43" s="196"/>
      <c r="L43" s="196"/>
      <c r="M43" s="196"/>
      <c r="N43" s="196"/>
      <c r="O43" s="196"/>
      <c r="P43" s="9"/>
      <c r="Q43" s="160" t="str">
        <f t="shared" si="35"/>
        <v>#DIV/0!</v>
      </c>
      <c r="R43" s="206"/>
      <c r="S43" s="9">
        <f t="shared" ref="S43:V43" si="45">B43+J43</f>
        <v>0</v>
      </c>
      <c r="T43" s="9">
        <f t="shared" si="45"/>
        <v>0</v>
      </c>
      <c r="U43" s="9">
        <f t="shared" si="45"/>
        <v>0</v>
      </c>
      <c r="V43" s="9">
        <f t="shared" si="45"/>
        <v>0</v>
      </c>
      <c r="W43" s="9" t="str">
        <f t="shared" si="37"/>
        <v/>
      </c>
      <c r="X43" s="9">
        <f t="shared" si="38"/>
        <v>0</v>
      </c>
      <c r="Y43" s="9">
        <f t="shared" si="39"/>
        <v>0</v>
      </c>
      <c r="Z43" s="160">
        <f t="shared" si="40"/>
        <v>0</v>
      </c>
    </row>
    <row r="44" ht="11.25" customHeight="1">
      <c r="A44" s="116" t="s">
        <v>65</v>
      </c>
      <c r="B44" s="196"/>
      <c r="C44" s="196"/>
      <c r="D44" s="196"/>
      <c r="E44" s="196"/>
      <c r="F44" s="196"/>
      <c r="G44" s="196">
        <f t="shared" si="33"/>
        <v>0</v>
      </c>
      <c r="H44" s="160">
        <f t="shared" si="34"/>
        <v>0</v>
      </c>
      <c r="I44" s="4"/>
      <c r="J44" s="195"/>
      <c r="K44" s="196"/>
      <c r="L44" s="196"/>
      <c r="M44" s="196"/>
      <c r="N44" s="196"/>
      <c r="O44" s="196"/>
      <c r="P44" s="9"/>
      <c r="Q44" s="160" t="str">
        <f t="shared" si="35"/>
        <v>#DIV/0!</v>
      </c>
      <c r="R44" s="206"/>
      <c r="S44" s="9">
        <f t="shared" ref="S44:V44" si="46">B44+J44</f>
        <v>0</v>
      </c>
      <c r="T44" s="9">
        <f t="shared" si="46"/>
        <v>0</v>
      </c>
      <c r="U44" s="9">
        <f t="shared" si="46"/>
        <v>0</v>
      </c>
      <c r="V44" s="9">
        <f t="shared" si="46"/>
        <v>0</v>
      </c>
      <c r="W44" s="9" t="str">
        <f t="shared" si="37"/>
        <v/>
      </c>
      <c r="X44" s="9">
        <f t="shared" si="38"/>
        <v>0</v>
      </c>
      <c r="Y44" s="9">
        <f t="shared" si="39"/>
        <v>0</v>
      </c>
      <c r="Z44" s="160">
        <f t="shared" si="40"/>
        <v>0</v>
      </c>
    </row>
    <row r="45" ht="11.25" customHeight="1">
      <c r="A45" s="207" t="s">
        <v>200</v>
      </c>
      <c r="B45" s="196"/>
      <c r="C45" s="196"/>
      <c r="D45" s="196"/>
      <c r="E45" s="196"/>
      <c r="F45" s="196"/>
      <c r="G45" s="196">
        <f t="shared" si="33"/>
        <v>0</v>
      </c>
      <c r="H45" s="160">
        <f t="shared" si="34"/>
        <v>0</v>
      </c>
      <c r="I45" s="4"/>
      <c r="J45" s="195"/>
      <c r="K45" s="196"/>
      <c r="L45" s="196"/>
      <c r="M45" s="196"/>
      <c r="N45" s="196"/>
      <c r="O45" s="196"/>
      <c r="P45" s="9"/>
      <c r="Q45" s="160" t="str">
        <f t="shared" si="35"/>
        <v>#DIV/0!</v>
      </c>
      <c r="R45" s="206"/>
      <c r="S45" s="9">
        <f t="shared" ref="S45:V45" si="47">B45+J45</f>
        <v>0</v>
      </c>
      <c r="T45" s="9">
        <f t="shared" si="47"/>
        <v>0</v>
      </c>
      <c r="U45" s="9">
        <f t="shared" si="47"/>
        <v>0</v>
      </c>
      <c r="V45" s="9">
        <f t="shared" si="47"/>
        <v>0</v>
      </c>
      <c r="W45" s="9" t="str">
        <f t="shared" si="37"/>
        <v/>
      </c>
      <c r="X45" s="9">
        <f t="shared" si="38"/>
        <v>0</v>
      </c>
      <c r="Y45" s="9">
        <f t="shared" si="39"/>
        <v>0</v>
      </c>
      <c r="Z45" s="160">
        <f t="shared" si="40"/>
        <v>0</v>
      </c>
    </row>
    <row r="46" ht="11.25" customHeight="1">
      <c r="A46" s="208" t="s">
        <v>201</v>
      </c>
      <c r="B46" s="196"/>
      <c r="C46" s="209"/>
      <c r="D46" s="196"/>
      <c r="E46" s="196"/>
      <c r="F46" s="209"/>
      <c r="G46" s="196">
        <f t="shared" si="33"/>
        <v>0</v>
      </c>
      <c r="H46" s="160">
        <f t="shared" si="34"/>
        <v>0</v>
      </c>
      <c r="I46" s="4"/>
      <c r="J46" s="195"/>
      <c r="K46" s="196"/>
      <c r="L46" s="196"/>
      <c r="M46" s="196"/>
      <c r="N46" s="196"/>
      <c r="O46" s="209"/>
      <c r="P46" s="9"/>
      <c r="Q46" s="160" t="str">
        <f t="shared" si="35"/>
        <v>#DIV/0!</v>
      </c>
      <c r="R46" s="206"/>
      <c r="S46" s="9">
        <f t="shared" ref="S46:V46" si="48">B46+J46</f>
        <v>0</v>
      </c>
      <c r="T46" s="9">
        <f t="shared" si="48"/>
        <v>0</v>
      </c>
      <c r="U46" s="9">
        <f t="shared" si="48"/>
        <v>0</v>
      </c>
      <c r="V46" s="9">
        <f t="shared" si="48"/>
        <v>0</v>
      </c>
      <c r="W46" s="9" t="str">
        <f t="shared" si="37"/>
        <v/>
      </c>
      <c r="X46" s="9">
        <f t="shared" si="38"/>
        <v>0</v>
      </c>
      <c r="Y46" s="9">
        <f t="shared" si="39"/>
        <v>0</v>
      </c>
      <c r="Z46" s="160">
        <f t="shared" si="40"/>
        <v>0</v>
      </c>
    </row>
    <row r="47" ht="11.25" customHeight="1">
      <c r="A47" s="208" t="s">
        <v>202</v>
      </c>
      <c r="B47" s="196"/>
      <c r="C47" s="209"/>
      <c r="D47" s="196"/>
      <c r="E47" s="196"/>
      <c r="F47" s="209"/>
      <c r="G47" s="196">
        <f t="shared" si="33"/>
        <v>0</v>
      </c>
      <c r="H47" s="160">
        <f t="shared" si="34"/>
        <v>0</v>
      </c>
      <c r="I47" s="4"/>
      <c r="J47" s="195"/>
      <c r="K47" s="196"/>
      <c r="L47" s="196"/>
      <c r="M47" s="196"/>
      <c r="N47" s="196"/>
      <c r="O47" s="209"/>
      <c r="P47" s="196"/>
      <c r="Q47" s="160" t="str">
        <f t="shared" si="35"/>
        <v>#DIV/0!</v>
      </c>
      <c r="R47" s="206"/>
      <c r="S47" s="9">
        <f t="shared" ref="S47:V47" si="49">B47+J47</f>
        <v>0</v>
      </c>
      <c r="T47" s="9">
        <f t="shared" si="49"/>
        <v>0</v>
      </c>
      <c r="U47" s="9">
        <f t="shared" si="49"/>
        <v>0</v>
      </c>
      <c r="V47" s="9">
        <f t="shared" si="49"/>
        <v>0</v>
      </c>
      <c r="W47" s="9" t="str">
        <f t="shared" si="37"/>
        <v/>
      </c>
      <c r="X47" s="9">
        <f t="shared" si="38"/>
        <v>0</v>
      </c>
      <c r="Y47" s="9">
        <f t="shared" si="39"/>
        <v>0</v>
      </c>
      <c r="Z47" s="160">
        <f t="shared" si="40"/>
        <v>0</v>
      </c>
    </row>
    <row r="48" ht="11.25" customHeight="1">
      <c r="A48" s="208" t="s">
        <v>203</v>
      </c>
      <c r="B48" s="196"/>
      <c r="C48" s="209"/>
      <c r="D48" s="196"/>
      <c r="E48" s="196"/>
      <c r="F48" s="209"/>
      <c r="G48" s="196">
        <f t="shared" si="33"/>
        <v>0</v>
      </c>
      <c r="H48" s="160">
        <f t="shared" si="34"/>
        <v>0</v>
      </c>
      <c r="I48" s="4"/>
      <c r="J48" s="195"/>
      <c r="K48" s="196"/>
      <c r="L48" s="196"/>
      <c r="M48" s="196"/>
      <c r="N48" s="196"/>
      <c r="O48" s="209"/>
      <c r="P48" s="9"/>
      <c r="Q48" s="160" t="str">
        <f t="shared" si="35"/>
        <v>#DIV/0!</v>
      </c>
      <c r="R48" s="206"/>
      <c r="S48" s="9">
        <f t="shared" ref="S48:V48" si="50">B48+J48</f>
        <v>0</v>
      </c>
      <c r="T48" s="9">
        <f t="shared" si="50"/>
        <v>0</v>
      </c>
      <c r="U48" s="9">
        <f t="shared" si="50"/>
        <v>0</v>
      </c>
      <c r="V48" s="9">
        <f t="shared" si="50"/>
        <v>0</v>
      </c>
      <c r="W48" s="9" t="str">
        <f t="shared" si="37"/>
        <v/>
      </c>
      <c r="X48" s="9">
        <f t="shared" si="38"/>
        <v>0</v>
      </c>
      <c r="Y48" s="9">
        <f t="shared" si="39"/>
        <v>0</v>
      </c>
      <c r="Z48" s="160">
        <f t="shared" si="40"/>
        <v>0</v>
      </c>
    </row>
    <row r="49" ht="11.25" customHeight="1">
      <c r="A49" s="109"/>
      <c r="B49" s="4"/>
      <c r="C49" s="4"/>
      <c r="D49" s="4"/>
      <c r="E49" s="4"/>
      <c r="F49" s="4"/>
      <c r="G49" s="4"/>
      <c r="H49" s="157"/>
      <c r="I49" s="4"/>
      <c r="J49" s="156"/>
      <c r="K49" s="4"/>
      <c r="L49" s="4"/>
      <c r="M49" s="4"/>
      <c r="N49" s="4"/>
      <c r="O49" s="4"/>
      <c r="P49" s="4"/>
      <c r="Q49" s="157"/>
      <c r="R49" s="206"/>
      <c r="S49" s="9"/>
      <c r="T49" s="9"/>
      <c r="U49" s="9"/>
      <c r="V49" s="9"/>
      <c r="W49" s="9"/>
      <c r="X49" s="9"/>
      <c r="Y49" s="9"/>
      <c r="Z49" s="168"/>
    </row>
    <row r="50" ht="11.25" customHeight="1">
      <c r="A50" s="120" t="s">
        <v>11</v>
      </c>
      <c r="B50" s="121">
        <f t="shared" ref="B50:G50" si="51">SUM(B37:B49)</f>
        <v>1538940</v>
      </c>
      <c r="C50" s="121">
        <f t="shared" si="51"/>
        <v>243750</v>
      </c>
      <c r="D50" s="121">
        <f t="shared" si="51"/>
        <v>250658</v>
      </c>
      <c r="E50" s="121">
        <f t="shared" si="51"/>
        <v>137594</v>
      </c>
      <c r="F50" s="121">
        <f t="shared" si="51"/>
        <v>1585258</v>
      </c>
      <c r="G50" s="121">
        <f t="shared" si="51"/>
        <v>3756200</v>
      </c>
      <c r="H50" s="210">
        <v>1.0</v>
      </c>
      <c r="I50" s="191"/>
      <c r="J50" s="170">
        <f t="shared" ref="J50:P50" si="52">sum(J37:J48)</f>
        <v>0</v>
      </c>
      <c r="K50" s="27">
        <f t="shared" si="52"/>
        <v>0</v>
      </c>
      <c r="L50" s="27">
        <f t="shared" si="52"/>
        <v>0</v>
      </c>
      <c r="M50" s="27">
        <f t="shared" si="52"/>
        <v>0</v>
      </c>
      <c r="N50" s="27">
        <f t="shared" si="52"/>
        <v>0</v>
      </c>
      <c r="O50" s="27">
        <f t="shared" si="52"/>
        <v>0</v>
      </c>
      <c r="P50" s="27">
        <f t="shared" si="52"/>
        <v>0</v>
      </c>
      <c r="Q50" s="210">
        <v>1.0</v>
      </c>
      <c r="R50" s="206"/>
      <c r="S50" s="27">
        <f t="shared" ref="S50:V50" si="53">B50+J50</f>
        <v>1538940</v>
      </c>
      <c r="T50" s="27">
        <f t="shared" si="53"/>
        <v>243750</v>
      </c>
      <c r="U50" s="27">
        <f t="shared" si="53"/>
        <v>250658</v>
      </c>
      <c r="V50" s="27">
        <f t="shared" si="53"/>
        <v>137594</v>
      </c>
      <c r="W50" s="27">
        <f>N50</f>
        <v>0</v>
      </c>
      <c r="X50" s="27">
        <f>F50+O50</f>
        <v>1585258</v>
      </c>
      <c r="Y50" s="27">
        <f>SUM(S50:X50)</f>
        <v>3756200</v>
      </c>
      <c r="Z50" s="173">
        <f>Y50/Y50</f>
        <v>1</v>
      </c>
    </row>
    <row r="51" ht="11.25" customHeight="1">
      <c r="A51" s="40" t="s">
        <v>12</v>
      </c>
      <c r="B51" s="117">
        <f>B50/G50</f>
        <v>0.4097066184</v>
      </c>
      <c r="C51" s="117">
        <f>C50/G50</f>
        <v>0.06489271072</v>
      </c>
      <c r="D51" s="117">
        <f>D50/G50</f>
        <v>0.06673180342</v>
      </c>
      <c r="E51" s="117">
        <f>E50/G50</f>
        <v>0.0366311698</v>
      </c>
      <c r="F51" s="117">
        <f>F50/G50</f>
        <v>0.4220376977</v>
      </c>
      <c r="G51" s="117">
        <f>G50/G50</f>
        <v>1</v>
      </c>
      <c r="H51" s="157"/>
      <c r="I51" s="4"/>
      <c r="J51" s="175" t="str">
        <f>J50/P50</f>
        <v>#DIV/0!</v>
      </c>
      <c r="K51" s="117" t="str">
        <f>K50/P50</f>
        <v>#DIV/0!</v>
      </c>
      <c r="L51" s="117" t="str">
        <f>L50/P50</f>
        <v>#DIV/0!</v>
      </c>
      <c r="M51" s="117" t="str">
        <f>M50/P50</f>
        <v>#DIV/0!</v>
      </c>
      <c r="N51" s="117" t="str">
        <f>N50/P50</f>
        <v>#DIV/0!</v>
      </c>
      <c r="O51" s="117" t="str">
        <f>O50/P50</f>
        <v>#DIV/0!</v>
      </c>
      <c r="P51" s="117" t="str">
        <f>P50/P50</f>
        <v>#DIV/0!</v>
      </c>
      <c r="Q51" s="157"/>
      <c r="R51" s="206"/>
      <c r="S51" s="28">
        <f>S50/Y50</f>
        <v>0.4097066184</v>
      </c>
      <c r="T51" s="28">
        <f>T50/Y50</f>
        <v>0.06489271072</v>
      </c>
      <c r="U51" s="28">
        <f>U50/Y50</f>
        <v>0.06673180342</v>
      </c>
      <c r="V51" s="28">
        <f>V50/Y50</f>
        <v>0.0366311698</v>
      </c>
      <c r="W51" s="28">
        <f>W50/Y50</f>
        <v>0</v>
      </c>
      <c r="X51" s="28">
        <f>X50/Y50</f>
        <v>0.4220376977</v>
      </c>
      <c r="Y51" s="28">
        <f>Y50/Y50</f>
        <v>1</v>
      </c>
      <c r="Z51" s="173"/>
    </row>
    <row r="52" ht="11.25" customHeight="1">
      <c r="A52" s="40" t="s">
        <v>21</v>
      </c>
      <c r="B52" s="40">
        <f t="shared" ref="B52:G52" si="54">SUM(B38:B48)</f>
        <v>0</v>
      </c>
      <c r="C52" s="40">
        <f t="shared" si="54"/>
        <v>241331</v>
      </c>
      <c r="D52" s="40">
        <f t="shared" si="54"/>
        <v>245799</v>
      </c>
      <c r="E52" s="40">
        <f t="shared" si="54"/>
        <v>0</v>
      </c>
      <c r="F52" s="40">
        <f t="shared" si="54"/>
        <v>0</v>
      </c>
      <c r="G52" s="40">
        <f t="shared" si="54"/>
        <v>487130</v>
      </c>
      <c r="H52" s="157"/>
      <c r="I52" s="4"/>
      <c r="J52" s="174">
        <f t="shared" ref="J52:P52" si="55">SUM(J38:J48)</f>
        <v>0</v>
      </c>
      <c r="K52" s="40">
        <f t="shared" si="55"/>
        <v>0</v>
      </c>
      <c r="L52" s="40">
        <f t="shared" si="55"/>
        <v>0</v>
      </c>
      <c r="M52" s="40">
        <f t="shared" si="55"/>
        <v>0</v>
      </c>
      <c r="N52" s="40">
        <f t="shared" si="55"/>
        <v>0</v>
      </c>
      <c r="O52" s="40">
        <f t="shared" si="55"/>
        <v>0</v>
      </c>
      <c r="P52" s="40">
        <f t="shared" si="55"/>
        <v>0</v>
      </c>
      <c r="Q52" s="157"/>
      <c r="R52" s="206"/>
      <c r="S52" s="9">
        <f t="shared" ref="S52:Y52" si="56">SUM(S38:S48)</f>
        <v>0</v>
      </c>
      <c r="T52" s="9">
        <f t="shared" si="56"/>
        <v>241331</v>
      </c>
      <c r="U52" s="9">
        <f t="shared" si="56"/>
        <v>245799</v>
      </c>
      <c r="V52" s="9">
        <f t="shared" si="56"/>
        <v>0</v>
      </c>
      <c r="W52" s="9">
        <f t="shared" si="56"/>
        <v>0</v>
      </c>
      <c r="X52" s="9">
        <f t="shared" si="56"/>
        <v>0</v>
      </c>
      <c r="Y52" s="9">
        <f t="shared" si="56"/>
        <v>487130</v>
      </c>
      <c r="Z52" s="168"/>
    </row>
    <row r="53" ht="11.25" customHeight="1">
      <c r="A53" s="40" t="s">
        <v>22</v>
      </c>
      <c r="B53" s="4"/>
      <c r="C53" s="117">
        <f t="shared" ref="C53:G53" si="57">C52/C50</f>
        <v>0.9900758974</v>
      </c>
      <c r="D53" s="117">
        <f t="shared" si="57"/>
        <v>0.9806150213</v>
      </c>
      <c r="E53" s="117">
        <f t="shared" si="57"/>
        <v>0</v>
      </c>
      <c r="F53" s="117">
        <f t="shared" si="57"/>
        <v>0</v>
      </c>
      <c r="G53" s="117">
        <f t="shared" si="57"/>
        <v>0.1296869176</v>
      </c>
      <c r="H53" s="157"/>
      <c r="I53" s="4"/>
      <c r="J53" s="175">
        <f t="shared" ref="J53:O53" si="58">B52/B50</f>
        <v>0</v>
      </c>
      <c r="K53" s="117">
        <f t="shared" si="58"/>
        <v>0.9900758974</v>
      </c>
      <c r="L53" s="117">
        <f t="shared" si="58"/>
        <v>0.9806150213</v>
      </c>
      <c r="M53" s="117">
        <f t="shared" si="58"/>
        <v>0</v>
      </c>
      <c r="N53" s="117">
        <f t="shared" si="58"/>
        <v>0</v>
      </c>
      <c r="O53" s="117">
        <f t="shared" si="58"/>
        <v>0.1296869176</v>
      </c>
      <c r="P53" s="117" t="str">
        <f>P52/P50</f>
        <v>#DIV/0!</v>
      </c>
      <c r="Q53" s="157"/>
      <c r="R53" s="206"/>
      <c r="S53" s="22">
        <f t="shared" ref="S53:Y53" si="59">S52/S50</f>
        <v>0</v>
      </c>
      <c r="T53" s="22">
        <f t="shared" si="59"/>
        <v>0.9900758974</v>
      </c>
      <c r="U53" s="22">
        <f t="shared" si="59"/>
        <v>0.9806150213</v>
      </c>
      <c r="V53" s="22">
        <f t="shared" si="59"/>
        <v>0</v>
      </c>
      <c r="W53" s="22" t="str">
        <f t="shared" si="59"/>
        <v>#DIV/0!</v>
      </c>
      <c r="X53" s="22">
        <f t="shared" si="59"/>
        <v>0</v>
      </c>
      <c r="Y53" s="22">
        <f t="shared" si="59"/>
        <v>0.1296869176</v>
      </c>
      <c r="Z53" s="179"/>
    </row>
    <row r="54" ht="11.25" customHeight="1">
      <c r="A54" s="125" t="s">
        <v>24</v>
      </c>
      <c r="B54" s="126">
        <f>B52/G52</f>
        <v>0</v>
      </c>
      <c r="C54" s="126">
        <f>C52/G52</f>
        <v>0.4954139552</v>
      </c>
      <c r="D54" s="126">
        <f>D52/G52</f>
        <v>0.5045860448</v>
      </c>
      <c r="E54" s="126">
        <f>E52/G52</f>
        <v>0</v>
      </c>
      <c r="F54" s="126">
        <f>F52/G52</f>
        <v>0</v>
      </c>
      <c r="G54" s="126">
        <f>G52/G52</f>
        <v>1</v>
      </c>
      <c r="H54" s="184"/>
      <c r="I54" s="125"/>
      <c r="J54" s="181" t="str">
        <f t="shared" ref="J54:K54" si="60">J52/O52</f>
        <v>#DIV/0!</v>
      </c>
      <c r="K54" s="126" t="str">
        <f t="shared" si="60"/>
        <v>#DIV/0!</v>
      </c>
      <c r="L54" s="126" t="str">
        <f>L52/P52</f>
        <v>#DIV/0!</v>
      </c>
      <c r="M54" s="126" t="str">
        <f>M52/P52</f>
        <v>#DIV/0!</v>
      </c>
      <c r="N54" s="126" t="str">
        <f>N52/P52</f>
        <v>#DIV/0!</v>
      </c>
      <c r="O54" s="126" t="str">
        <f>O52/P52</f>
        <v>#DIV/0!</v>
      </c>
      <c r="P54" s="126" t="str">
        <f>P52/P52</f>
        <v>#DIV/0!</v>
      </c>
      <c r="Q54" s="184"/>
      <c r="R54" s="212"/>
      <c r="S54" s="32">
        <f>S52/Y52</f>
        <v>0</v>
      </c>
      <c r="T54" s="32">
        <f>T52/Y52</f>
        <v>0.4954139552</v>
      </c>
      <c r="U54" s="32">
        <f>U52/Y52</f>
        <v>0.5045860448</v>
      </c>
      <c r="V54" s="32">
        <f>V52/Y52</f>
        <v>0</v>
      </c>
      <c r="W54" s="32">
        <f>W52/Y52</f>
        <v>0</v>
      </c>
      <c r="X54" s="32">
        <f>X52/Y52</f>
        <v>0</v>
      </c>
      <c r="Y54" s="32">
        <f>Y52/Y52</f>
        <v>1</v>
      </c>
      <c r="Z54" s="186"/>
    </row>
    <row r="55" ht="11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1.25" customHeight="1">
      <c r="A56" s="2" t="s">
        <v>28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33"/>
      <c r="M56" s="33"/>
      <c r="N56" s="46"/>
      <c r="O56" s="33"/>
      <c r="P56" s="33"/>
      <c r="Q56" s="33"/>
      <c r="R56" s="9"/>
      <c r="S56" s="4"/>
      <c r="T56" s="3"/>
      <c r="U56" s="3"/>
      <c r="V56" s="3"/>
      <c r="W56" s="3"/>
      <c r="X56" s="3"/>
      <c r="Y56" s="3"/>
      <c r="Z56" s="4"/>
    </row>
    <row r="57" ht="11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33"/>
      <c r="M57" s="33"/>
      <c r="N57" s="46"/>
      <c r="O57" s="33"/>
      <c r="P57" s="33"/>
      <c r="Q57" s="33"/>
      <c r="R57" s="7"/>
      <c r="S57" s="4"/>
      <c r="T57" s="3"/>
      <c r="U57" s="3"/>
      <c r="V57" s="3"/>
      <c r="W57" s="3"/>
      <c r="X57" s="3"/>
      <c r="Y57" s="3"/>
      <c r="Z57" s="4"/>
    </row>
    <row r="58" ht="11.25" customHeight="1">
      <c r="A58" s="41"/>
      <c r="B58" s="10" t="s">
        <v>144</v>
      </c>
      <c r="C58" s="11"/>
      <c r="D58" s="11"/>
      <c r="E58" s="11"/>
      <c r="F58" s="11"/>
      <c r="G58" s="11"/>
      <c r="H58" s="10"/>
      <c r="I58" s="213"/>
      <c r="J58" s="140" t="s">
        <v>145</v>
      </c>
      <c r="K58" s="11"/>
      <c r="L58" s="11"/>
      <c r="M58" s="11"/>
      <c r="N58" s="11"/>
      <c r="O58" s="11"/>
      <c r="P58" s="11"/>
      <c r="Q58" s="214"/>
      <c r="R58" s="215"/>
      <c r="S58" s="10" t="s">
        <v>100</v>
      </c>
      <c r="T58" s="11"/>
      <c r="U58" s="11"/>
      <c r="V58" s="11"/>
      <c r="W58" s="11"/>
      <c r="X58" s="11"/>
      <c r="Y58" s="11"/>
      <c r="Z58" s="4"/>
    </row>
    <row r="59" ht="11.25" customHeight="1">
      <c r="A59" s="15"/>
      <c r="B59" s="16" t="s">
        <v>13</v>
      </c>
      <c r="C59" s="16" t="s">
        <v>7</v>
      </c>
      <c r="D59" s="16" t="s">
        <v>8</v>
      </c>
      <c r="E59" s="16" t="s">
        <v>60</v>
      </c>
      <c r="F59" s="16" t="s">
        <v>61</v>
      </c>
      <c r="G59" s="16" t="s">
        <v>11</v>
      </c>
      <c r="H59" s="16"/>
      <c r="I59" s="16"/>
      <c r="J59" s="16" t="s">
        <v>13</v>
      </c>
      <c r="K59" s="16" t="s">
        <v>7</v>
      </c>
      <c r="L59" s="16" t="s">
        <v>8</v>
      </c>
      <c r="M59" s="16" t="s">
        <v>60</v>
      </c>
      <c r="N59" s="16" t="s">
        <v>14</v>
      </c>
      <c r="O59" s="16" t="s">
        <v>61</v>
      </c>
      <c r="P59" s="16" t="s">
        <v>11</v>
      </c>
      <c r="Q59" s="42"/>
      <c r="R59" s="16"/>
      <c r="S59" s="16" t="s">
        <v>13</v>
      </c>
      <c r="T59" s="16" t="s">
        <v>7</v>
      </c>
      <c r="U59" s="16" t="s">
        <v>8</v>
      </c>
      <c r="V59" s="16" t="s">
        <v>60</v>
      </c>
      <c r="W59" s="16" t="s">
        <v>14</v>
      </c>
      <c r="X59" s="16" t="s">
        <v>61</v>
      </c>
      <c r="Y59" s="16" t="s">
        <v>11</v>
      </c>
      <c r="Z59" s="4"/>
    </row>
    <row r="60" ht="11.25" customHeight="1">
      <c r="A60" s="9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85"/>
      <c r="R60" s="27"/>
      <c r="S60" s="9"/>
      <c r="T60" s="9"/>
      <c r="U60" s="9"/>
      <c r="V60" s="9"/>
      <c r="W60" s="9"/>
      <c r="X60" s="9"/>
      <c r="Y60" s="9"/>
      <c r="Z60" s="4"/>
    </row>
    <row r="61" ht="11.25" customHeight="1">
      <c r="A61" s="19" t="s">
        <v>62</v>
      </c>
      <c r="B61" s="9">
        <f t="shared" ref="B61:G61" si="61">B37/B9</f>
        <v>304.6199525</v>
      </c>
      <c r="C61" s="9">
        <f t="shared" si="61"/>
        <v>186.0769231</v>
      </c>
      <c r="D61" s="9">
        <f t="shared" si="61"/>
        <v>231.3809524</v>
      </c>
      <c r="E61" s="9">
        <f t="shared" si="61"/>
        <v>297.8225108</v>
      </c>
      <c r="F61" s="9">
        <f t="shared" si="61"/>
        <v>314.3482054</v>
      </c>
      <c r="G61" s="9">
        <f t="shared" si="61"/>
        <v>308.6649042</v>
      </c>
      <c r="H61" s="9"/>
      <c r="I61" s="9"/>
      <c r="J61" s="9">
        <f>J37/J9</f>
        <v>0</v>
      </c>
      <c r="K61" s="9">
        <f>K37/K22</f>
        <v>0</v>
      </c>
      <c r="L61" s="9">
        <f t="shared" ref="L61:P61" si="62">L37/L9</f>
        <v>0</v>
      </c>
      <c r="M61" s="9">
        <f t="shared" si="62"/>
        <v>0</v>
      </c>
      <c r="N61" s="9">
        <f t="shared" si="62"/>
        <v>0</v>
      </c>
      <c r="O61" s="9">
        <f t="shared" si="62"/>
        <v>0</v>
      </c>
      <c r="P61" s="9">
        <f t="shared" si="62"/>
        <v>0</v>
      </c>
      <c r="Q61" s="9"/>
      <c r="R61" s="9"/>
      <c r="S61" s="9">
        <f t="shared" ref="S61:Y61" si="63">S37/S9</f>
        <v>290.0923657</v>
      </c>
      <c r="T61" s="9">
        <f t="shared" si="63"/>
        <v>96.76</v>
      </c>
      <c r="U61" s="9">
        <f t="shared" si="63"/>
        <v>151.84375</v>
      </c>
      <c r="V61" s="9">
        <f t="shared" si="63"/>
        <v>230.8624161</v>
      </c>
      <c r="W61" s="9">
        <f t="shared" si="63"/>
        <v>0</v>
      </c>
      <c r="X61" s="9">
        <f t="shared" si="63"/>
        <v>215.4175839</v>
      </c>
      <c r="Y61" s="9">
        <f t="shared" si="63"/>
        <v>244.270343</v>
      </c>
      <c r="Z61" s="4"/>
    </row>
    <row r="62" ht="11.25" customHeight="1">
      <c r="A62" s="19" t="s">
        <v>16</v>
      </c>
      <c r="B62" s="196">
        <v>0.0</v>
      </c>
      <c r="C62" s="9">
        <f t="shared" ref="C62:G62" si="64">C38/C10</f>
        <v>197.8122951</v>
      </c>
      <c r="D62" s="9">
        <f t="shared" si="64"/>
        <v>180.2045455</v>
      </c>
      <c r="E62" s="9">
        <f t="shared" si="64"/>
        <v>0</v>
      </c>
      <c r="F62" s="9">
        <f t="shared" si="64"/>
        <v>0</v>
      </c>
      <c r="G62" s="9">
        <f t="shared" si="64"/>
        <v>112.1127733</v>
      </c>
      <c r="H62" s="9"/>
      <c r="I62" s="9"/>
      <c r="J62" s="196">
        <v>0.0</v>
      </c>
      <c r="K62" s="9">
        <f t="shared" ref="K62:M62" si="65">K38/K10</f>
        <v>0</v>
      </c>
      <c r="L62" s="9">
        <f t="shared" si="65"/>
        <v>0</v>
      </c>
      <c r="M62" s="9">
        <f t="shared" si="65"/>
        <v>0</v>
      </c>
      <c r="N62" s="196">
        <v>0.0</v>
      </c>
      <c r="O62" s="9">
        <f t="shared" ref="O62:P62" si="66">O38/O10</f>
        <v>0</v>
      </c>
      <c r="P62" s="9">
        <f t="shared" si="66"/>
        <v>0</v>
      </c>
      <c r="Q62" s="9"/>
      <c r="R62" s="9"/>
      <c r="S62" s="196">
        <v>0.0</v>
      </c>
      <c r="T62" s="9">
        <f t="shared" ref="T62:V62" si="67">T38/T10</f>
        <v>193.3741987</v>
      </c>
      <c r="U62" s="9">
        <f t="shared" si="67"/>
        <v>178.6329942</v>
      </c>
      <c r="V62" s="9">
        <f t="shared" si="67"/>
        <v>0</v>
      </c>
      <c r="W62" s="196">
        <v>0.0</v>
      </c>
      <c r="X62" s="9">
        <f t="shared" ref="X62:Y62" si="68">X38/X10</f>
        <v>0</v>
      </c>
      <c r="Y62" s="9">
        <f t="shared" si="68"/>
        <v>106.8501864</v>
      </c>
      <c r="Z62" s="4"/>
    </row>
    <row r="63" ht="11.25" customHeight="1">
      <c r="A63" s="19" t="s">
        <v>17</v>
      </c>
      <c r="B63" s="196">
        <v>0.0</v>
      </c>
      <c r="C63" s="9">
        <f t="shared" ref="C63:C68" si="72">C39/C11</f>
        <v>0</v>
      </c>
      <c r="D63" s="196">
        <v>0.0</v>
      </c>
      <c r="E63" s="216">
        <v>0.0</v>
      </c>
      <c r="F63" s="9">
        <f t="shared" ref="F63:G63" si="69">F39/F11</f>
        <v>0</v>
      </c>
      <c r="G63" s="9">
        <f t="shared" si="69"/>
        <v>0</v>
      </c>
      <c r="H63" s="9"/>
      <c r="I63" s="9"/>
      <c r="J63" s="196">
        <v>0.0</v>
      </c>
      <c r="K63" s="9">
        <f>K39/K11</f>
        <v>0</v>
      </c>
      <c r="L63" s="196">
        <v>0.0</v>
      </c>
      <c r="M63" s="216">
        <v>0.0</v>
      </c>
      <c r="N63" s="196">
        <v>0.0</v>
      </c>
      <c r="O63" s="9">
        <f t="shared" ref="O63:P63" si="70">O39/O11</f>
        <v>0</v>
      </c>
      <c r="P63" s="9">
        <f t="shared" si="70"/>
        <v>0</v>
      </c>
      <c r="Q63" s="9"/>
      <c r="R63" s="9"/>
      <c r="S63" s="196">
        <v>0.0</v>
      </c>
      <c r="T63" s="9">
        <f t="shared" ref="T63:T68" si="74">T39/T11</f>
        <v>0</v>
      </c>
      <c r="U63" s="196">
        <v>0.0</v>
      </c>
      <c r="V63" s="196">
        <v>0.0</v>
      </c>
      <c r="W63" s="196">
        <v>0.0</v>
      </c>
      <c r="X63" s="9">
        <f t="shared" ref="X63:Y63" si="71">X39/X11</f>
        <v>0</v>
      </c>
      <c r="Y63" s="9">
        <f t="shared" si="71"/>
        <v>0</v>
      </c>
      <c r="Z63" s="4"/>
    </row>
    <row r="64" ht="11.25" customHeight="1">
      <c r="A64" s="19" t="s">
        <v>18</v>
      </c>
      <c r="B64" s="196">
        <v>0.0</v>
      </c>
      <c r="C64" s="9" t="str">
        <f t="shared" si="72"/>
        <v>#DIV/0!</v>
      </c>
      <c r="D64" s="9">
        <f t="shared" ref="D64:D65" si="76">D40/D12</f>
        <v>0</v>
      </c>
      <c r="E64" s="216">
        <v>0.0</v>
      </c>
      <c r="F64" s="9">
        <f t="shared" ref="F64:G64" si="73">F40/F12</f>
        <v>0</v>
      </c>
      <c r="G64" s="9">
        <f t="shared" si="73"/>
        <v>0</v>
      </c>
      <c r="H64" s="9"/>
      <c r="I64" s="9"/>
      <c r="J64" s="196">
        <v>0.0</v>
      </c>
      <c r="K64" s="196">
        <v>0.0</v>
      </c>
      <c r="L64" s="196">
        <v>0.0</v>
      </c>
      <c r="M64" s="216">
        <v>0.0</v>
      </c>
      <c r="N64" s="196">
        <v>0.0</v>
      </c>
      <c r="O64" s="196">
        <v>0.0</v>
      </c>
      <c r="P64" s="196">
        <v>0.0</v>
      </c>
      <c r="Q64" s="9"/>
      <c r="R64" s="9"/>
      <c r="S64" s="196">
        <v>0.0</v>
      </c>
      <c r="T64" s="9" t="str">
        <f t="shared" si="74"/>
        <v>#DIV/0!</v>
      </c>
      <c r="U64" s="9">
        <f t="shared" ref="U64:U65" si="80">U40/U12</f>
        <v>0</v>
      </c>
      <c r="V64" s="196">
        <v>0.0</v>
      </c>
      <c r="W64" s="196">
        <v>0.0</v>
      </c>
      <c r="X64" s="9">
        <f t="shared" ref="X64:Y64" si="75">X40/X12</f>
        <v>0</v>
      </c>
      <c r="Y64" s="9">
        <f t="shared" si="75"/>
        <v>0</v>
      </c>
      <c r="Z64" s="4"/>
    </row>
    <row r="65" ht="11.25" customHeight="1">
      <c r="A65" s="19" t="s">
        <v>155</v>
      </c>
      <c r="B65" s="196">
        <v>0.0</v>
      </c>
      <c r="C65" s="9">
        <f t="shared" si="72"/>
        <v>0</v>
      </c>
      <c r="D65" s="9">
        <f t="shared" si="76"/>
        <v>0</v>
      </c>
      <c r="E65" s="216">
        <v>0.0</v>
      </c>
      <c r="F65" s="9">
        <f t="shared" ref="F65:G65" si="77">F41/F13</f>
        <v>0</v>
      </c>
      <c r="G65" s="9">
        <f t="shared" si="77"/>
        <v>0</v>
      </c>
      <c r="H65" s="9"/>
      <c r="I65" s="9"/>
      <c r="J65" s="196">
        <v>0.0</v>
      </c>
      <c r="K65" s="9">
        <f t="shared" ref="K65:L65" si="78">K41/K13</f>
        <v>0</v>
      </c>
      <c r="L65" s="9">
        <f t="shared" si="78"/>
        <v>0</v>
      </c>
      <c r="M65" s="216">
        <v>0.0</v>
      </c>
      <c r="N65" s="196">
        <v>0.0</v>
      </c>
      <c r="O65" s="9">
        <f t="shared" ref="O65:P65" si="79">O41/O13</f>
        <v>0</v>
      </c>
      <c r="P65" s="9">
        <f t="shared" si="79"/>
        <v>0</v>
      </c>
      <c r="Q65" s="9"/>
      <c r="R65" s="9"/>
      <c r="S65" s="196">
        <v>0.0</v>
      </c>
      <c r="T65" s="9">
        <f t="shared" si="74"/>
        <v>0</v>
      </c>
      <c r="U65" s="9">
        <f t="shared" si="80"/>
        <v>0</v>
      </c>
      <c r="V65" s="196">
        <v>0.0</v>
      </c>
      <c r="W65" s="196">
        <v>0.0</v>
      </c>
      <c r="X65" s="9">
        <f t="shared" ref="X65:Y65" si="81">X41/X13</f>
        <v>0</v>
      </c>
      <c r="Y65" s="9">
        <f t="shared" si="81"/>
        <v>0</v>
      </c>
      <c r="Z65" s="4"/>
    </row>
    <row r="66" ht="11.25" customHeight="1">
      <c r="A66" s="19" t="s">
        <v>19</v>
      </c>
      <c r="B66" s="196">
        <v>0.0</v>
      </c>
      <c r="C66" s="9">
        <f t="shared" si="72"/>
        <v>0</v>
      </c>
      <c r="D66" s="196">
        <v>0.0</v>
      </c>
      <c r="E66" s="216">
        <v>0.0</v>
      </c>
      <c r="F66" s="9">
        <f t="shared" ref="F66:G66" si="82">F42/F14</f>
        <v>0</v>
      </c>
      <c r="G66" s="9">
        <f t="shared" si="82"/>
        <v>0</v>
      </c>
      <c r="H66" s="9"/>
      <c r="I66" s="9"/>
      <c r="J66" s="196">
        <v>0.0</v>
      </c>
      <c r="K66" s="9">
        <f t="shared" ref="K66:K67" si="86">K42/K14</f>
        <v>0</v>
      </c>
      <c r="L66" s="196">
        <v>0.0</v>
      </c>
      <c r="M66" s="216">
        <v>0.0</v>
      </c>
      <c r="N66" s="196">
        <v>0.0</v>
      </c>
      <c r="O66" s="9">
        <f t="shared" ref="O66:P66" si="83">O42/O14</f>
        <v>0</v>
      </c>
      <c r="P66" s="9">
        <f t="shared" si="83"/>
        <v>0</v>
      </c>
      <c r="Q66" s="9"/>
      <c r="R66" s="9"/>
      <c r="S66" s="196">
        <v>0.0</v>
      </c>
      <c r="T66" s="9">
        <f t="shared" si="74"/>
        <v>0</v>
      </c>
      <c r="U66" s="196">
        <v>0.0</v>
      </c>
      <c r="V66" s="196">
        <v>0.0</v>
      </c>
      <c r="W66" s="196">
        <v>0.0</v>
      </c>
      <c r="X66" s="9">
        <f t="shared" ref="X66:Y66" si="84">X42/X14</f>
        <v>0</v>
      </c>
      <c r="Y66" s="9">
        <f t="shared" si="84"/>
        <v>0</v>
      </c>
      <c r="Z66" s="4"/>
    </row>
    <row r="67" ht="11.25" customHeight="1">
      <c r="A67" s="19" t="s">
        <v>64</v>
      </c>
      <c r="B67" s="196">
        <v>0.0</v>
      </c>
      <c r="C67" s="9">
        <f t="shared" si="72"/>
        <v>0</v>
      </c>
      <c r="D67" s="196">
        <v>0.0</v>
      </c>
      <c r="E67" s="216">
        <v>0.0</v>
      </c>
      <c r="F67" s="9">
        <f t="shared" ref="F67:G67" si="85">F43/F15</f>
        <v>0</v>
      </c>
      <c r="G67" s="9">
        <f t="shared" si="85"/>
        <v>0</v>
      </c>
      <c r="H67" s="9"/>
      <c r="I67" s="9"/>
      <c r="J67" s="196">
        <v>0.0</v>
      </c>
      <c r="K67" s="9">
        <f t="shared" si="86"/>
        <v>0</v>
      </c>
      <c r="L67" s="196">
        <v>0.0</v>
      </c>
      <c r="M67" s="216">
        <v>0.0</v>
      </c>
      <c r="N67" s="196">
        <v>0.0</v>
      </c>
      <c r="O67" s="9">
        <f t="shared" ref="O67:P67" si="87">O43/O15</f>
        <v>0</v>
      </c>
      <c r="P67" s="9">
        <f t="shared" si="87"/>
        <v>0</v>
      </c>
      <c r="Q67" s="9"/>
      <c r="R67" s="9"/>
      <c r="S67" s="196">
        <v>0.0</v>
      </c>
      <c r="T67" s="9">
        <f t="shared" si="74"/>
        <v>0</v>
      </c>
      <c r="U67" s="196">
        <v>0.0</v>
      </c>
      <c r="V67" s="196">
        <v>0.0</v>
      </c>
      <c r="W67" s="196">
        <v>0.0</v>
      </c>
      <c r="X67" s="9">
        <f t="shared" ref="X67:Y67" si="88">X43/X15</f>
        <v>0</v>
      </c>
      <c r="Y67" s="9">
        <f t="shared" si="88"/>
        <v>0</v>
      </c>
      <c r="Z67" s="4"/>
    </row>
    <row r="68" ht="11.25" customHeight="1">
      <c r="A68" s="19" t="s">
        <v>65</v>
      </c>
      <c r="B68" s="196">
        <v>0.0</v>
      </c>
      <c r="C68" s="9">
        <f t="shared" si="72"/>
        <v>0</v>
      </c>
      <c r="D68" s="196">
        <v>0.0</v>
      </c>
      <c r="E68" s="216">
        <v>0.0</v>
      </c>
      <c r="F68" s="9">
        <f t="shared" ref="F68:G68" si="89">F44/F16</f>
        <v>0</v>
      </c>
      <c r="G68" s="9">
        <f t="shared" si="89"/>
        <v>0</v>
      </c>
      <c r="H68" s="9"/>
      <c r="I68" s="9"/>
      <c r="J68" s="196">
        <v>0.0</v>
      </c>
      <c r="K68" s="196">
        <v>0.0</v>
      </c>
      <c r="L68" s="196">
        <v>0.0</v>
      </c>
      <c r="M68" s="216">
        <v>0.0</v>
      </c>
      <c r="N68" s="196">
        <v>0.0</v>
      </c>
      <c r="O68" s="9">
        <f t="shared" ref="O68:P68" si="90">O44/O16</f>
        <v>0</v>
      </c>
      <c r="P68" s="9">
        <f t="shared" si="90"/>
        <v>0</v>
      </c>
      <c r="Q68" s="9"/>
      <c r="R68" s="9"/>
      <c r="S68" s="196">
        <v>0.0</v>
      </c>
      <c r="T68" s="9">
        <f t="shared" si="74"/>
        <v>0</v>
      </c>
      <c r="U68" s="196">
        <v>0.0</v>
      </c>
      <c r="V68" s="196">
        <v>0.0</v>
      </c>
      <c r="W68" s="196">
        <v>0.0</v>
      </c>
      <c r="X68" s="9">
        <f t="shared" ref="X68:Y68" si="91">X44/X16</f>
        <v>0</v>
      </c>
      <c r="Y68" s="9">
        <f t="shared" si="91"/>
        <v>0</v>
      </c>
      <c r="Z68" s="4"/>
    </row>
    <row r="69" ht="11.25" customHeight="1">
      <c r="A69" s="217" t="s">
        <v>200</v>
      </c>
      <c r="B69" s="196">
        <v>0.0</v>
      </c>
      <c r="C69" s="9">
        <f>C45/C16</f>
        <v>0</v>
      </c>
      <c r="D69" s="196">
        <v>0.0</v>
      </c>
      <c r="E69" s="216">
        <v>0.0</v>
      </c>
      <c r="F69" s="9">
        <f t="shared" ref="F69:G69" si="92">F45/F17</f>
        <v>0</v>
      </c>
      <c r="G69" s="9">
        <f t="shared" si="92"/>
        <v>0</v>
      </c>
      <c r="H69" s="9"/>
      <c r="I69" s="9"/>
      <c r="J69" s="196">
        <v>0.0</v>
      </c>
      <c r="K69" s="196">
        <v>0.0</v>
      </c>
      <c r="L69" s="196">
        <v>0.0</v>
      </c>
      <c r="M69" s="216">
        <v>0.0</v>
      </c>
      <c r="N69" s="196">
        <v>0.0</v>
      </c>
      <c r="O69" s="9">
        <f t="shared" ref="O69:P69" si="93">O45/O17</f>
        <v>0</v>
      </c>
      <c r="P69" s="9">
        <f t="shared" si="93"/>
        <v>0</v>
      </c>
      <c r="Q69" s="9"/>
      <c r="R69" s="9"/>
      <c r="S69" s="196">
        <v>0.0</v>
      </c>
      <c r="T69" s="196">
        <v>0.0</v>
      </c>
      <c r="U69" s="196">
        <v>0.0</v>
      </c>
      <c r="V69" s="196">
        <v>0.0</v>
      </c>
      <c r="W69" s="196">
        <v>0.0</v>
      </c>
      <c r="X69" s="9">
        <f t="shared" ref="X69:Y69" si="94">X45/X17</f>
        <v>0</v>
      </c>
      <c r="Y69" s="9">
        <f t="shared" si="94"/>
        <v>0</v>
      </c>
      <c r="Z69" s="4"/>
    </row>
    <row r="70" ht="11.25" customHeight="1">
      <c r="A70" s="217" t="s">
        <v>201</v>
      </c>
      <c r="B70" s="196">
        <v>0.0</v>
      </c>
      <c r="C70" s="196">
        <v>0.0</v>
      </c>
      <c r="D70" s="218">
        <v>0.0</v>
      </c>
      <c r="E70" s="216">
        <v>0.0</v>
      </c>
      <c r="F70" s="27">
        <f t="shared" ref="F70:G70" si="95">F46/F18</f>
        <v>0</v>
      </c>
      <c r="G70" s="9">
        <f t="shared" si="95"/>
        <v>0</v>
      </c>
      <c r="H70" s="27"/>
      <c r="I70" s="27"/>
      <c r="J70" s="196">
        <v>0.0</v>
      </c>
      <c r="K70" s="196">
        <v>0.0</v>
      </c>
      <c r="L70" s="196">
        <v>0.0</v>
      </c>
      <c r="M70" s="216">
        <v>0.0</v>
      </c>
      <c r="N70" s="196">
        <v>0.0</v>
      </c>
      <c r="O70" s="27">
        <f t="shared" ref="O70:P70" si="96">O46/O18</f>
        <v>0</v>
      </c>
      <c r="P70" s="27">
        <f t="shared" si="96"/>
        <v>0</v>
      </c>
      <c r="Q70" s="27"/>
      <c r="R70" s="27"/>
      <c r="S70" s="196">
        <v>0.0</v>
      </c>
      <c r="T70" s="196">
        <v>0.0</v>
      </c>
      <c r="U70" s="196">
        <v>0.0</v>
      </c>
      <c r="V70" s="196">
        <v>0.0</v>
      </c>
      <c r="W70" s="196">
        <v>0.0</v>
      </c>
      <c r="X70" s="9">
        <f t="shared" ref="X70:Y70" si="97">X46/X18</f>
        <v>0</v>
      </c>
      <c r="Y70" s="9">
        <f t="shared" si="97"/>
        <v>0</v>
      </c>
      <c r="Z70" s="4"/>
    </row>
    <row r="71" ht="11.25" customHeight="1">
      <c r="A71" s="217" t="s">
        <v>202</v>
      </c>
      <c r="B71" s="196">
        <v>0.0</v>
      </c>
      <c r="C71" s="196">
        <v>0.0</v>
      </c>
      <c r="D71" s="218">
        <v>0.0</v>
      </c>
      <c r="E71" s="216">
        <v>0.0</v>
      </c>
      <c r="F71" s="27">
        <f t="shared" ref="F71:G71" si="98">F47/F19</f>
        <v>0</v>
      </c>
      <c r="G71" s="9">
        <f t="shared" si="98"/>
        <v>0</v>
      </c>
      <c r="H71" s="27"/>
      <c r="I71" s="27"/>
      <c r="J71" s="196">
        <v>0.0</v>
      </c>
      <c r="K71" s="196">
        <v>0.0</v>
      </c>
      <c r="L71" s="196">
        <v>0.0</v>
      </c>
      <c r="M71" s="216">
        <v>0.0</v>
      </c>
      <c r="N71" s="196">
        <v>0.0</v>
      </c>
      <c r="O71" s="218">
        <v>0.0</v>
      </c>
      <c r="P71" s="218">
        <v>0.0</v>
      </c>
      <c r="Q71" s="27"/>
      <c r="R71" s="27"/>
      <c r="S71" s="196">
        <v>0.0</v>
      </c>
      <c r="T71" s="196">
        <v>0.0</v>
      </c>
      <c r="U71" s="196">
        <v>0.0</v>
      </c>
      <c r="V71" s="196">
        <v>0.0</v>
      </c>
      <c r="W71" s="196">
        <v>0.0</v>
      </c>
      <c r="X71" s="9">
        <f t="shared" ref="X71:Y71" si="99">X47/X19</f>
        <v>0</v>
      </c>
      <c r="Y71" s="9">
        <f t="shared" si="99"/>
        <v>0</v>
      </c>
      <c r="Z71" s="4"/>
    </row>
    <row r="72" ht="11.25" customHeight="1">
      <c r="A72" s="217" t="s">
        <v>203</v>
      </c>
      <c r="B72" s="196">
        <v>0.0</v>
      </c>
      <c r="C72" s="196">
        <v>0.0</v>
      </c>
      <c r="D72" s="218">
        <v>0.0</v>
      </c>
      <c r="E72" s="216">
        <v>0.0</v>
      </c>
      <c r="F72" s="27">
        <f t="shared" ref="F72:G72" si="100">F48/F20</f>
        <v>0</v>
      </c>
      <c r="G72" s="9">
        <f t="shared" si="100"/>
        <v>0</v>
      </c>
      <c r="H72" s="27"/>
      <c r="I72" s="27"/>
      <c r="J72" s="196">
        <v>0.0</v>
      </c>
      <c r="K72" s="196">
        <v>0.0</v>
      </c>
      <c r="L72" s="196">
        <v>0.0</v>
      </c>
      <c r="M72" s="216">
        <v>0.0</v>
      </c>
      <c r="N72" s="196">
        <v>0.0</v>
      </c>
      <c r="O72" s="218">
        <v>0.0</v>
      </c>
      <c r="P72" s="218">
        <v>0.0</v>
      </c>
      <c r="Q72" s="27"/>
      <c r="R72" s="27"/>
      <c r="S72" s="196">
        <v>0.0</v>
      </c>
      <c r="T72" s="196">
        <v>0.0</v>
      </c>
      <c r="U72" s="196">
        <v>0.0</v>
      </c>
      <c r="V72" s="196">
        <v>0.0</v>
      </c>
      <c r="W72" s="196">
        <v>0.0</v>
      </c>
      <c r="X72" s="196">
        <v>0.0</v>
      </c>
      <c r="Y72" s="196">
        <v>0.0</v>
      </c>
      <c r="Z72" s="4"/>
    </row>
    <row r="73" ht="11.25" customHeight="1">
      <c r="A73" s="1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4"/>
    </row>
    <row r="74" ht="11.25" customHeight="1">
      <c r="A74" s="26" t="s">
        <v>11</v>
      </c>
      <c r="B74" s="27">
        <f t="shared" ref="B74:G74" si="101">B50/B22</f>
        <v>304.6199525</v>
      </c>
      <c r="C74" s="27">
        <f t="shared" si="101"/>
        <v>117.6399614</v>
      </c>
      <c r="D74" s="27">
        <f t="shared" si="101"/>
        <v>175.5308123</v>
      </c>
      <c r="E74" s="27">
        <f t="shared" si="101"/>
        <v>287.2526096</v>
      </c>
      <c r="F74" s="27">
        <f t="shared" si="101"/>
        <v>205.583971</v>
      </c>
      <c r="G74" s="27">
        <f t="shared" si="101"/>
        <v>224.3579023</v>
      </c>
      <c r="H74" s="27"/>
      <c r="I74" s="27"/>
      <c r="J74" s="27">
        <f t="shared" ref="J74:O74" si="102">J50/J22</f>
        <v>0</v>
      </c>
      <c r="K74" s="27">
        <f t="shared" si="102"/>
        <v>0</v>
      </c>
      <c r="L74" s="27">
        <f t="shared" si="102"/>
        <v>0</v>
      </c>
      <c r="M74" s="27">
        <f t="shared" si="102"/>
        <v>0</v>
      </c>
      <c r="N74" s="27">
        <f t="shared" si="102"/>
        <v>0</v>
      </c>
      <c r="O74" s="27">
        <f t="shared" si="102"/>
        <v>0</v>
      </c>
      <c r="P74" s="27"/>
      <c r="Q74" s="27"/>
      <c r="R74" s="27"/>
      <c r="S74" s="27">
        <f t="shared" ref="S74:Y74" si="103">S50/S22</f>
        <v>290.0923657</v>
      </c>
      <c r="T74" s="27">
        <f t="shared" si="103"/>
        <v>108.719893</v>
      </c>
      <c r="U74" s="27">
        <f t="shared" si="103"/>
        <v>172.6294766</v>
      </c>
      <c r="V74" s="27">
        <f t="shared" si="103"/>
        <v>223.3668831</v>
      </c>
      <c r="W74" s="27">
        <f t="shared" si="103"/>
        <v>0</v>
      </c>
      <c r="X74" s="27">
        <f t="shared" si="103"/>
        <v>151.2362145</v>
      </c>
      <c r="Y74" s="27">
        <f t="shared" si="103"/>
        <v>186.3102029</v>
      </c>
      <c r="Z74" s="4"/>
    </row>
    <row r="75" ht="11.25" customHeight="1">
      <c r="A75" s="29" t="s">
        <v>21</v>
      </c>
      <c r="B75" s="27"/>
      <c r="C75" s="27">
        <f t="shared" ref="C75:G75" si="104">C52/C24</f>
        <v>117.2078679</v>
      </c>
      <c r="D75" s="27">
        <f t="shared" si="104"/>
        <v>174.6972281</v>
      </c>
      <c r="E75" s="27">
        <f t="shared" si="104"/>
        <v>0</v>
      </c>
      <c r="F75" s="27">
        <f t="shared" si="104"/>
        <v>0</v>
      </c>
      <c r="G75" s="27">
        <f t="shared" si="104"/>
        <v>79.1952528</v>
      </c>
      <c r="H75" s="27"/>
      <c r="I75" s="27"/>
      <c r="J75" s="27"/>
      <c r="K75" s="27">
        <f t="shared" ref="K75:M75" si="105">K52/K24</f>
        <v>0</v>
      </c>
      <c r="L75" s="27">
        <f t="shared" si="105"/>
        <v>0</v>
      </c>
      <c r="M75" s="27">
        <f t="shared" si="105"/>
        <v>0</v>
      </c>
      <c r="N75" s="27"/>
      <c r="O75" s="27">
        <f>O52/O24</f>
        <v>0</v>
      </c>
      <c r="P75" s="27"/>
      <c r="Q75" s="27"/>
      <c r="R75" s="27"/>
      <c r="S75" s="27"/>
      <c r="T75" s="27">
        <f t="shared" ref="T75:V75" si="106">T52/T24</f>
        <v>108.8547587</v>
      </c>
      <c r="U75" s="27">
        <f t="shared" si="106"/>
        <v>173.0978873</v>
      </c>
      <c r="V75" s="27">
        <f t="shared" si="106"/>
        <v>0</v>
      </c>
      <c r="W75" s="27"/>
      <c r="X75" s="27">
        <f t="shared" ref="X75:Y75" si="107">X52/X24</f>
        <v>0</v>
      </c>
      <c r="Y75" s="27">
        <f t="shared" si="107"/>
        <v>71.86928297</v>
      </c>
      <c r="Z75" s="4"/>
    </row>
    <row r="76" ht="11.25" customHeight="1">
      <c r="A76" s="7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31"/>
      <c r="T76" s="31"/>
      <c r="U76" s="31"/>
      <c r="V76" s="31"/>
      <c r="W76" s="31"/>
      <c r="X76" s="31"/>
      <c r="Y76" s="31"/>
      <c r="Z76" s="4"/>
    </row>
    <row r="77" ht="11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1.25" customHeight="1">
      <c r="A78" s="4"/>
      <c r="B78" s="4"/>
      <c r="C78" s="3"/>
      <c r="D78" s="3"/>
      <c r="E78" s="3"/>
      <c r="F78" s="3"/>
      <c r="G78" s="54" t="s">
        <v>39</v>
      </c>
      <c r="H78" s="55">
        <f>G24-'2024'!G24</f>
        <v>-13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1.25" customHeight="1">
      <c r="A79" s="4"/>
      <c r="B79" s="4"/>
      <c r="C79" s="3"/>
      <c r="D79" s="37"/>
      <c r="E79" s="3"/>
      <c r="F79" s="3"/>
      <c r="G79" s="54" t="s">
        <v>40</v>
      </c>
      <c r="H79" s="55">
        <f>G9-'2024'!G9</f>
        <v>-9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1.25" customHeight="1">
      <c r="A80" s="4"/>
      <c r="B80" s="4"/>
      <c r="C80" s="3"/>
      <c r="D80" s="3"/>
      <c r="E80" s="3"/>
      <c r="F80" s="3"/>
      <c r="G80" s="56" t="s">
        <v>41</v>
      </c>
      <c r="H80" s="57">
        <f>H78-H79</f>
        <v>-4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1.25" customHeight="1">
      <c r="A81" s="4"/>
      <c r="B81" s="4"/>
      <c r="C81" s="3"/>
      <c r="D81" s="3"/>
      <c r="E81" s="3"/>
      <c r="F81" s="3"/>
      <c r="G81" s="54" t="s">
        <v>42</v>
      </c>
      <c r="H81" s="55">
        <f>P24-'2024'!P24</f>
        <v>1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1.25" customHeight="1">
      <c r="A82" s="4"/>
      <c r="B82" s="4"/>
      <c r="C82" s="3"/>
      <c r="D82" s="3"/>
      <c r="E82" s="3"/>
      <c r="F82" s="3"/>
      <c r="G82" s="54" t="s">
        <v>43</v>
      </c>
      <c r="H82" s="58">
        <f>P9-'2024'!P9</f>
        <v>2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1.25" customHeight="1">
      <c r="A83" s="4"/>
      <c r="B83" s="4"/>
      <c r="C83" s="3"/>
      <c r="D83" s="3"/>
      <c r="E83" s="3"/>
      <c r="F83" s="3"/>
      <c r="G83" s="56" t="s">
        <v>44</v>
      </c>
      <c r="H83" s="59">
        <f>H81-H82</f>
        <v>-1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1.25" customHeight="1">
      <c r="A84" s="4"/>
      <c r="B84" s="4"/>
      <c r="C84" s="3"/>
      <c r="D84" s="3"/>
      <c r="E84" s="3"/>
      <c r="F84" s="3"/>
      <c r="G84" s="54" t="s">
        <v>45</v>
      </c>
      <c r="H84" s="5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1.25" customHeight="1">
      <c r="A85" s="4"/>
      <c r="B85" s="4"/>
      <c r="C85" s="3"/>
      <c r="D85" s="3"/>
      <c r="E85" s="3"/>
      <c r="F85" s="3"/>
      <c r="G85" s="54" t="s">
        <v>46</v>
      </c>
      <c r="H85" s="5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1.25" customHeight="1">
      <c r="A86" s="4"/>
      <c r="B86" s="4"/>
      <c r="C86" s="3"/>
      <c r="D86" s="3"/>
      <c r="E86" s="3"/>
      <c r="F86" s="3"/>
      <c r="G86" s="56" t="s">
        <v>47</v>
      </c>
      <c r="H86" s="57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1.25" customHeight="1">
      <c r="A87" s="4"/>
      <c r="B87" s="4"/>
      <c r="C87" s="3"/>
      <c r="D87" s="3"/>
      <c r="E87" s="3"/>
      <c r="F87" s="3"/>
      <c r="G87" s="54" t="s">
        <v>48</v>
      </c>
      <c r="H87" s="5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1.25" customHeight="1">
      <c r="A88" s="4"/>
      <c r="B88" s="4"/>
      <c r="C88" s="3"/>
      <c r="D88" s="3"/>
      <c r="E88" s="3"/>
      <c r="F88" s="3"/>
      <c r="G88" s="54" t="s">
        <v>49</v>
      </c>
      <c r="H88" s="5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1.25" customHeight="1">
      <c r="A89" s="4"/>
      <c r="B89" s="4"/>
      <c r="C89" s="3"/>
      <c r="D89" s="3"/>
      <c r="E89" s="3"/>
      <c r="F89" s="3"/>
      <c r="G89" s="56" t="s">
        <v>50</v>
      </c>
      <c r="H89" s="57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1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1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1.25" customHeight="1">
      <c r="A92" s="4" t="s">
        <v>184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1.25" customHeight="1">
      <c r="A93" s="4" t="s">
        <v>185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1.25" customHeight="1">
      <c r="A94" s="4" t="s">
        <v>186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1.25" customHeight="1">
      <c r="A95" s="4" t="s">
        <v>175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1.25" customHeight="1">
      <c r="A96" s="4" t="s">
        <v>176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1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1.25" customHeight="1">
      <c r="A98" s="209" t="s">
        <v>218</v>
      </c>
      <c r="B98" s="4"/>
      <c r="C98" s="4"/>
      <c r="D98" s="219" t="s">
        <v>219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1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1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1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1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1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1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1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1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1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1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1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1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1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1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1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1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1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1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1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1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1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1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1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1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1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1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1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1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1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1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1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1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1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1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1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1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1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1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1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1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1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1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1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1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1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1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1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1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1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1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1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1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1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1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1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1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1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1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1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1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1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1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1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1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1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1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1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1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1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1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1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1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1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1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1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1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1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1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1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1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1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1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1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1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1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1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1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1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1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1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1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1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1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1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1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1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1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1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1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1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1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1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1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1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1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1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1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1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1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1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1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1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1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1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1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1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1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1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1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1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1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1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1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1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1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1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1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1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1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1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1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1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1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1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1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1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1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1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1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1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1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1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1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1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1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1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1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1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1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1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1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1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1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1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1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1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1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1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1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1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1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1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1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1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1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1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1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1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1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1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1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1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1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1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1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1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1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1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1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1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1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1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1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1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1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1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1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1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1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1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1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1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1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1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1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1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1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1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1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1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1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1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1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1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1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1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1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1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1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1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1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1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1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1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1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1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1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1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1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1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1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1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1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1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1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1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1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1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1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1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1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1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1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1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1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1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1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1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1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1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1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1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1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1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1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1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1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1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1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1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1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1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1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1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1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1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1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1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1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1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1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1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1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1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1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1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1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1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1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1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1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1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1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1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1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1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1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1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1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1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1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1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1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1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1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1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1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1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1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1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1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1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1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1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1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1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1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1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1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1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1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1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1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1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1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1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1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1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1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1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1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1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1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1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1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1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1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1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1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1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1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1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1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1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1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1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1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1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1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1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1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1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1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1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1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1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1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1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1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1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1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1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1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1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1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1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1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1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1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1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1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1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1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1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1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1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1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1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1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1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1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1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1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1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1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1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1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1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1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1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1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1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1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1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1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1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1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1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1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1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1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1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1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1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1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1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1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1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1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1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1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1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1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1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1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1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1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1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1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1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1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1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1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1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1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1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1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1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1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1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1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1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1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1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1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1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1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1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1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1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1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1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1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1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1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1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1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1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1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1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1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1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1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1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1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1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1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1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1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1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1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1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1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1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1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1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1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1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1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1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1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1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1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1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1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1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1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1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1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1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1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1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1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1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1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1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1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1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1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1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1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1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1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1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1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1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1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1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1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1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1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1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1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1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1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1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1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1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1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1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1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1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1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1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1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1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1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1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1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1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1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1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1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1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1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1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1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1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1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1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1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1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1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1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1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1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1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1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1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1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1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1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1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1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1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1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1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1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1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1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1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1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1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1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1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1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1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1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1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1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1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1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1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1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1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1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1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1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1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1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1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1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1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1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1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1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1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1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1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1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1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1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1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1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1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1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1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1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1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1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1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1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1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1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1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1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1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1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1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1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1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1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1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1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1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1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1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1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1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1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1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1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1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1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1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1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1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1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1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1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1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1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1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1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1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1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1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1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1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1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1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1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1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1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1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1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1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1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1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1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1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1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1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1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1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1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1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1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1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1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1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1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1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1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1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1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1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1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1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1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1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1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1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1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1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1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1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1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1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1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1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1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1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1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1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1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1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1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1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1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1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1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1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1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1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1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1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1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1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1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1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1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1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1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1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1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1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1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1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1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1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1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1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1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1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1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1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1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1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1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1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1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1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1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1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1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1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1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1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1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1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1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1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1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1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1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1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1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1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1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1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1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1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1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1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1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1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1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1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1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1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1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1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1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1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1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1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1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1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1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1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1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1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1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1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1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1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1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1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1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1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1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1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1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1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1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1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1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1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1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1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1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1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1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1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1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1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1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1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1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1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1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1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1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1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1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1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1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1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1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1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1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1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1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1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1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1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1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1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1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1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1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1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1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1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1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1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1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1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1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1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1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1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1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1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1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1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1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1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1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1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1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1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1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1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1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1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1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1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1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1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1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1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1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1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1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1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1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1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1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1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1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1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1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1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1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1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1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1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1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1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1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1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1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1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1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1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1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1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1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1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1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1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1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1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1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1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1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1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1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1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1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1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1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1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1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1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1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1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1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1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1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1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1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1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1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1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1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1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1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1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1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1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1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1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1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1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1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1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1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1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1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1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1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1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1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1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1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1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1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1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1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1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1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1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1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1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1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1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1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1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1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1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1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1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1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1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1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1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mergeCells count="9">
    <mergeCell ref="J58:P58"/>
    <mergeCell ref="S58:Y58"/>
    <mergeCell ref="B6:G6"/>
    <mergeCell ref="J6:P6"/>
    <mergeCell ref="S6:Y6"/>
    <mergeCell ref="B34:G34"/>
    <mergeCell ref="J34:P34"/>
    <mergeCell ref="S34:Y34"/>
    <mergeCell ref="B58:G58"/>
  </mergeCells>
  <hyperlinks>
    <hyperlink r:id="rId1" ref="D98"/>
  </hyperlinks>
  <printOptions/>
  <pageMargins bottom="0.75" footer="0.0" header="0.0" left="0.7" right="0.7" top="0.75"/>
  <pageSetup paperSize="9" orientation="portrait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59.43"/>
    <col customWidth="1" min="2" max="28" width="7.71"/>
    <col customWidth="1" min="29" max="32" width="12.57"/>
    <col customWidth="1" min="33" max="37" width="8.71"/>
  </cols>
  <sheetData>
    <row r="1">
      <c r="A1" s="56" t="s">
        <v>220</v>
      </c>
      <c r="B1" s="223" t="s">
        <v>221</v>
      </c>
      <c r="C1" s="223" t="s">
        <v>222</v>
      </c>
      <c r="D1" s="223" t="s">
        <v>223</v>
      </c>
      <c r="E1" s="223" t="s">
        <v>224</v>
      </c>
      <c r="F1" s="223" t="s">
        <v>225</v>
      </c>
      <c r="G1" s="223" t="s">
        <v>226</v>
      </c>
      <c r="H1" s="223" t="s">
        <v>227</v>
      </c>
      <c r="I1" s="223" t="s">
        <v>228</v>
      </c>
      <c r="J1" s="223" t="s">
        <v>229</v>
      </c>
      <c r="K1" s="223" t="s">
        <v>230</v>
      </c>
      <c r="L1" s="223" t="s">
        <v>231</v>
      </c>
      <c r="M1" s="223" t="s">
        <v>232</v>
      </c>
      <c r="N1" s="223" t="s">
        <v>233</v>
      </c>
      <c r="O1" s="223" t="s">
        <v>234</v>
      </c>
      <c r="P1" s="223" t="s">
        <v>235</v>
      </c>
      <c r="Q1" s="223" t="s">
        <v>236</v>
      </c>
      <c r="R1" s="224" t="s">
        <v>237</v>
      </c>
      <c r="S1" s="224" t="s">
        <v>238</v>
      </c>
      <c r="T1" s="224" t="s">
        <v>239</v>
      </c>
      <c r="U1" s="224" t="s">
        <v>240</v>
      </c>
      <c r="V1" s="224" t="s">
        <v>241</v>
      </c>
      <c r="W1" s="224" t="s">
        <v>242</v>
      </c>
      <c r="X1" s="224" t="s">
        <v>243</v>
      </c>
      <c r="Y1" s="224" t="s">
        <v>244</v>
      </c>
      <c r="Z1" s="224" t="s">
        <v>245</v>
      </c>
      <c r="AA1" s="224" t="s">
        <v>246</v>
      </c>
      <c r="AB1" s="224" t="s">
        <v>247</v>
      </c>
      <c r="AC1" s="224" t="s">
        <v>248</v>
      </c>
      <c r="AD1" s="224" t="s">
        <v>249</v>
      </c>
      <c r="AE1" s="224" t="s">
        <v>250</v>
      </c>
      <c r="AF1" s="224" t="s">
        <v>251</v>
      </c>
    </row>
    <row r="2">
      <c r="A2" s="54" t="s">
        <v>39</v>
      </c>
      <c r="B2" s="55">
        <f>'1999'!H102</f>
        <v>-17</v>
      </c>
      <c r="C2" s="55">
        <f>'2000'!H102</f>
        <v>-31</v>
      </c>
      <c r="D2" s="55">
        <f>'2001'!H102</f>
        <v>-15</v>
      </c>
      <c r="E2" s="55">
        <f>'2002'!H102</f>
        <v>-15</v>
      </c>
      <c r="F2" s="55">
        <f>'2003'!H102</f>
        <v>-21</v>
      </c>
      <c r="G2" s="55">
        <f>'2004'!H102</f>
        <v>-12</v>
      </c>
      <c r="H2" s="55">
        <f>'2005'!H31</f>
        <v>-21</v>
      </c>
      <c r="I2" s="55">
        <f>'2006'!H78</f>
        <v>-16</v>
      </c>
      <c r="J2" s="55">
        <f>'2007'!H78</f>
        <v>-21</v>
      </c>
      <c r="K2" s="55">
        <f>'2008'!H77</f>
        <v>-16</v>
      </c>
      <c r="L2" s="55">
        <f>'2009'!H77</f>
        <v>-8</v>
      </c>
      <c r="M2" s="55">
        <f>'2010'!H77</f>
        <v>-15</v>
      </c>
      <c r="N2" s="55">
        <f>'2011'!H78</f>
        <v>-13</v>
      </c>
      <c r="O2" s="55">
        <f>'2012'!H79</f>
        <v>-11</v>
      </c>
      <c r="P2" s="55">
        <f>'2013'!H79</f>
        <v>1</v>
      </c>
      <c r="Q2" s="55">
        <f>'2014'!H79</f>
        <v>18</v>
      </c>
      <c r="R2" s="55">
        <f>'2015'!H79</f>
        <v>-6</v>
      </c>
      <c r="S2" s="55">
        <f>'2016'!H79</f>
        <v>-25</v>
      </c>
      <c r="T2" s="55">
        <f>'2017'!H80</f>
        <v>-3</v>
      </c>
      <c r="U2" s="55">
        <f>'2018'!H78</f>
        <v>1</v>
      </c>
      <c r="V2" s="55">
        <f>'2019'!H78</f>
        <v>1</v>
      </c>
      <c r="W2" s="55">
        <f>'2020'!H78</f>
        <v>7</v>
      </c>
      <c r="X2" s="55">
        <f>'2021'!H78</f>
        <v>-2</v>
      </c>
      <c r="Y2" s="55">
        <f>'2022'!H78</f>
        <v>-2</v>
      </c>
      <c r="Z2" s="55">
        <f>'2023'!H78</f>
        <v>-5</v>
      </c>
      <c r="AA2" s="55">
        <f>'2024'!H78</f>
        <v>-13</v>
      </c>
      <c r="AB2" s="55">
        <f>'2025'!H78</f>
        <v>-13</v>
      </c>
      <c r="AC2" s="55">
        <f t="shared" ref="AC2:AC13" si="1">SUM(B2:AA2)</f>
        <v>-260</v>
      </c>
      <c r="AD2" s="55">
        <f t="shared" ref="AD2:AD13" si="2">SUM(D2:AA2)</f>
        <v>-212</v>
      </c>
      <c r="AE2" s="55">
        <f t="shared" ref="AE2:AE13" si="3">SUM(N2:AA2)</f>
        <v>-52</v>
      </c>
      <c r="AF2" s="55"/>
      <c r="AG2" s="225"/>
      <c r="AH2" s="225"/>
      <c r="AI2" s="225"/>
      <c r="AJ2" s="225"/>
      <c r="AK2" s="225"/>
    </row>
    <row r="3">
      <c r="A3" s="54" t="s">
        <v>40</v>
      </c>
      <c r="B3" s="55">
        <f>'1999'!H103</f>
        <v>-61</v>
      </c>
      <c r="C3" s="55">
        <f>'2000'!H103</f>
        <v>-45</v>
      </c>
      <c r="D3" s="55">
        <f>'2001'!H103</f>
        <v>-74</v>
      </c>
      <c r="E3" s="55">
        <f>'2002'!H103</f>
        <v>-69</v>
      </c>
      <c r="F3" s="55">
        <f>'2003'!H103</f>
        <v>-103</v>
      </c>
      <c r="G3" s="55">
        <f>'2004'!H103</f>
        <v>-87</v>
      </c>
      <c r="H3" s="55">
        <f>'2005'!H32</f>
        <v>-99</v>
      </c>
      <c r="I3" s="55">
        <f>'2006'!H79</f>
        <v>-122</v>
      </c>
      <c r="J3" s="55">
        <f>'2007'!H79</f>
        <v>-122</v>
      </c>
      <c r="K3" s="55">
        <f>'2008'!H78</f>
        <v>-140</v>
      </c>
      <c r="L3" s="55">
        <f>'2009'!H78</f>
        <v>-133</v>
      </c>
      <c r="M3" s="55">
        <f>'2010'!H78</f>
        <v>-78</v>
      </c>
      <c r="N3" s="55">
        <f>'2011'!H79</f>
        <v>-74</v>
      </c>
      <c r="O3" s="55">
        <f>'2012'!H80</f>
        <v>-55</v>
      </c>
      <c r="P3" s="55">
        <f>'2013'!H80</f>
        <v>-36</v>
      </c>
      <c r="Q3" s="55">
        <f>'2014'!H80</f>
        <v>-13</v>
      </c>
      <c r="R3" s="55">
        <f>'2015'!H80</f>
        <v>0</v>
      </c>
      <c r="S3" s="55">
        <f>'2016'!H80</f>
        <v>37</v>
      </c>
      <c r="T3" s="55">
        <f>'2017'!H81</f>
        <v>11</v>
      </c>
      <c r="U3" s="55">
        <f>'2018'!H79</f>
        <v>-21</v>
      </c>
      <c r="V3" s="55">
        <f>'2019'!H79</f>
        <v>2</v>
      </c>
      <c r="W3" s="55">
        <f>'2020'!H79</f>
        <v>7</v>
      </c>
      <c r="X3" s="55">
        <f>'2021'!H79</f>
        <v>10</v>
      </c>
      <c r="Y3" s="55">
        <f>'2022'!H79</f>
        <v>-3</v>
      </c>
      <c r="Z3" s="55">
        <f>'2023'!H79</f>
        <v>2</v>
      </c>
      <c r="AA3" s="55">
        <f>'2024'!H79</f>
        <v>-6</v>
      </c>
      <c r="AB3" s="55">
        <f>'2025'!H79</f>
        <v>-9</v>
      </c>
      <c r="AC3" s="55">
        <f t="shared" si="1"/>
        <v>-1272</v>
      </c>
      <c r="AD3" s="55">
        <f t="shared" si="2"/>
        <v>-1166</v>
      </c>
      <c r="AE3" s="55">
        <f t="shared" si="3"/>
        <v>-139</v>
      </c>
      <c r="AF3" s="55"/>
      <c r="AG3" s="225"/>
      <c r="AH3" s="225"/>
      <c r="AI3" s="225"/>
      <c r="AJ3" s="225"/>
      <c r="AK3" s="225"/>
    </row>
    <row r="4">
      <c r="A4" s="56" t="s">
        <v>41</v>
      </c>
      <c r="B4" s="226">
        <f>'1999'!H104</f>
        <v>44</v>
      </c>
      <c r="C4" s="226">
        <f>'2000'!H104</f>
        <v>14</v>
      </c>
      <c r="D4" s="226">
        <f>'2001'!H104</f>
        <v>59</v>
      </c>
      <c r="E4" s="226">
        <f>'2002'!H104</f>
        <v>54</v>
      </c>
      <c r="F4" s="226">
        <f>'2003'!H104</f>
        <v>82</v>
      </c>
      <c r="G4" s="226">
        <f>'2004'!H104</f>
        <v>75</v>
      </c>
      <c r="H4" s="226">
        <f>'2005'!H33</f>
        <v>78</v>
      </c>
      <c r="I4" s="59">
        <f>'2006'!H80</f>
        <v>106</v>
      </c>
      <c r="J4" s="59">
        <f>'2007'!H80</f>
        <v>101</v>
      </c>
      <c r="K4" s="59">
        <f>'2008'!H79</f>
        <v>124</v>
      </c>
      <c r="L4" s="59">
        <f>'2009'!H79</f>
        <v>125</v>
      </c>
      <c r="M4" s="59">
        <f>'2010'!H79</f>
        <v>63</v>
      </c>
      <c r="N4" s="59">
        <f>'2011'!H80</f>
        <v>61</v>
      </c>
      <c r="O4" s="59">
        <f>'2012'!H81</f>
        <v>44</v>
      </c>
      <c r="P4" s="59">
        <f>'2013'!H81</f>
        <v>37</v>
      </c>
      <c r="Q4" s="59">
        <f>'2014'!H81</f>
        <v>31</v>
      </c>
      <c r="R4" s="59">
        <f>'2015'!H81</f>
        <v>-6</v>
      </c>
      <c r="S4" s="59">
        <f>'2016'!H81</f>
        <v>-62</v>
      </c>
      <c r="T4" s="59">
        <f>'2017'!H82</f>
        <v>-14</v>
      </c>
      <c r="U4" s="59">
        <f>'2018'!H80</f>
        <v>22</v>
      </c>
      <c r="V4" s="59">
        <f>'2019'!H80</f>
        <v>-1</v>
      </c>
      <c r="W4" s="59">
        <f>'2020'!H80</f>
        <v>0</v>
      </c>
      <c r="X4" s="59">
        <f>'2021'!H80</f>
        <v>-12</v>
      </c>
      <c r="Y4" s="59">
        <f>'2022'!H80</f>
        <v>1</v>
      </c>
      <c r="Z4" s="59">
        <f>'2023'!H80</f>
        <v>-7</v>
      </c>
      <c r="AA4" s="59">
        <f>'2024'!H80</f>
        <v>-7</v>
      </c>
      <c r="AB4" s="59">
        <f>'2025'!H80</f>
        <v>-4</v>
      </c>
      <c r="AC4" s="59">
        <f t="shared" si="1"/>
        <v>1012</v>
      </c>
      <c r="AD4" s="59">
        <f t="shared" si="2"/>
        <v>954</v>
      </c>
      <c r="AE4" s="59">
        <f t="shared" si="3"/>
        <v>87</v>
      </c>
      <c r="AF4" s="59"/>
      <c r="AG4" s="223"/>
      <c r="AH4" s="223"/>
      <c r="AI4" s="223"/>
      <c r="AJ4" s="223"/>
      <c r="AK4" s="223"/>
    </row>
    <row r="5">
      <c r="A5" s="54" t="s">
        <v>42</v>
      </c>
      <c r="B5" s="55">
        <f>'1999'!H105</f>
        <v>-1</v>
      </c>
      <c r="C5" s="55">
        <f>'2000'!H105</f>
        <v>-11</v>
      </c>
      <c r="D5" s="55">
        <f>'2001'!H105</f>
        <v>-1</v>
      </c>
      <c r="E5" s="55">
        <f>'2002'!H105</f>
        <v>4</v>
      </c>
      <c r="F5" s="55">
        <f>'2003'!H105</f>
        <v>0</v>
      </c>
      <c r="G5" s="55">
        <f>'2004'!H105</f>
        <v>6</v>
      </c>
      <c r="H5" s="55">
        <f>'2005'!H34</f>
        <v>6</v>
      </c>
      <c r="I5" s="55">
        <f>'2006'!H81</f>
        <v>0</v>
      </c>
      <c r="J5" s="55">
        <f>'2007'!H81</f>
        <v>6</v>
      </c>
      <c r="K5" s="55">
        <f>'2008'!H80</f>
        <v>0</v>
      </c>
      <c r="L5" s="55">
        <f>'2009'!H80</f>
        <v>6</v>
      </c>
      <c r="M5" s="55">
        <f>'2010'!H80</f>
        <v>6</v>
      </c>
      <c r="N5" s="55">
        <f>'2011'!H81</f>
        <v>15</v>
      </c>
      <c r="O5" s="55">
        <f>'2012'!H82</f>
        <v>-6</v>
      </c>
      <c r="P5" s="55">
        <f>'2013'!H82</f>
        <v>4</v>
      </c>
      <c r="Q5" s="55">
        <f>'2014'!H82</f>
        <v>4</v>
      </c>
      <c r="R5" s="55">
        <f>'2015'!H82</f>
        <v>0</v>
      </c>
      <c r="S5" s="55">
        <f>'2016'!H82</f>
        <v>-2</v>
      </c>
      <c r="T5" s="55">
        <f>'2017'!H83</f>
        <v>0</v>
      </c>
      <c r="U5" s="55">
        <f>'2018'!H81</f>
        <v>-2</v>
      </c>
      <c r="V5" s="55">
        <f>'2019'!H81</f>
        <v>-13</v>
      </c>
      <c r="W5" s="55">
        <f>'2020'!H81</f>
        <v>5</v>
      </c>
      <c r="X5" s="55">
        <f>'2021'!H81</f>
        <v>1</v>
      </c>
      <c r="Y5" s="55">
        <f>'2022'!H81</f>
        <v>3</v>
      </c>
      <c r="Z5" s="55">
        <f>'2023'!H81</f>
        <v>-2</v>
      </c>
      <c r="AA5" s="55">
        <f>'2024'!H81</f>
        <v>-1</v>
      </c>
      <c r="AB5" s="55">
        <f>'2025'!H81</f>
        <v>1</v>
      </c>
      <c r="AC5" s="55">
        <f t="shared" si="1"/>
        <v>27</v>
      </c>
      <c r="AD5" s="55">
        <f t="shared" si="2"/>
        <v>39</v>
      </c>
      <c r="AE5" s="55">
        <f t="shared" si="3"/>
        <v>6</v>
      </c>
      <c r="AF5" s="55"/>
      <c r="AG5" s="225"/>
      <c r="AH5" s="225"/>
      <c r="AI5" s="225"/>
      <c r="AJ5" s="225"/>
      <c r="AK5" s="225"/>
    </row>
    <row r="6">
      <c r="A6" s="54" t="s">
        <v>43</v>
      </c>
      <c r="B6" s="55">
        <f>'1999'!H106</f>
        <v>-6</v>
      </c>
      <c r="C6" s="55">
        <f>'2000'!H106</f>
        <v>1</v>
      </c>
      <c r="D6" s="55">
        <f>'2001'!H106</f>
        <v>-68</v>
      </c>
      <c r="E6" s="55">
        <f>'2002'!H106</f>
        <v>-28</v>
      </c>
      <c r="F6" s="55">
        <f>'2003'!H106</f>
        <v>-36</v>
      </c>
      <c r="G6" s="55">
        <f>'2004'!H106</f>
        <v>-8</v>
      </c>
      <c r="H6" s="55">
        <f>'2005'!H35</f>
        <v>-24</v>
      </c>
      <c r="I6" s="55">
        <f>'2006'!H82</f>
        <v>-10</v>
      </c>
      <c r="J6" s="55">
        <f>'2007'!H82</f>
        <v>-14</v>
      </c>
      <c r="K6" s="55">
        <f>'2008'!H81</f>
        <v>-15</v>
      </c>
      <c r="L6" s="55">
        <f>'2009'!H81</f>
        <v>-28</v>
      </c>
      <c r="M6" s="55">
        <f>'2010'!H81</f>
        <v>-34</v>
      </c>
      <c r="N6" s="55">
        <f>'2011'!H82</f>
        <v>-38</v>
      </c>
      <c r="O6" s="55">
        <f>'2012'!H83</f>
        <v>-37</v>
      </c>
      <c r="P6" s="55">
        <f>'2013'!H83</f>
        <v>10</v>
      </c>
      <c r="Q6" s="55">
        <f>'2014'!H83</f>
        <v>44</v>
      </c>
      <c r="R6" s="55">
        <f>'2015'!H83</f>
        <v>46</v>
      </c>
      <c r="S6" s="55">
        <f>'2016'!H83</f>
        <v>68</v>
      </c>
      <c r="T6" s="55">
        <f>'2017'!H84</f>
        <v>7</v>
      </c>
      <c r="U6" s="55">
        <f>'2018'!H82</f>
        <v>30</v>
      </c>
      <c r="V6" s="55">
        <f>'2019'!H82</f>
        <v>-25</v>
      </c>
      <c r="W6" s="55">
        <f>'2020'!H82</f>
        <v>53</v>
      </c>
      <c r="X6" s="55">
        <f>'2021'!H82</f>
        <v>4</v>
      </c>
      <c r="Y6" s="55">
        <f>'2022'!H82</f>
        <v>9</v>
      </c>
      <c r="Z6" s="55">
        <f>'2023'!H82</f>
        <v>-27</v>
      </c>
      <c r="AA6" s="55">
        <f>'2024'!H82</f>
        <v>-25</v>
      </c>
      <c r="AB6" s="55">
        <f>'2025'!H82</f>
        <v>2</v>
      </c>
      <c r="AC6" s="55">
        <f t="shared" si="1"/>
        <v>-151</v>
      </c>
      <c r="AD6" s="55">
        <f t="shared" si="2"/>
        <v>-146</v>
      </c>
      <c r="AE6" s="55">
        <f t="shared" si="3"/>
        <v>119</v>
      </c>
      <c r="AF6" s="55"/>
      <c r="AG6" s="225"/>
      <c r="AH6" s="225"/>
      <c r="AI6" s="225"/>
      <c r="AJ6" s="225"/>
      <c r="AK6" s="225"/>
    </row>
    <row r="7">
      <c r="A7" s="56" t="s">
        <v>44</v>
      </c>
      <c r="B7" s="226">
        <f>'1999'!H107</f>
        <v>5</v>
      </c>
      <c r="C7" s="226">
        <f>'2000'!H107</f>
        <v>-12</v>
      </c>
      <c r="D7" s="226">
        <f>'2001'!H107</f>
        <v>67</v>
      </c>
      <c r="E7" s="226">
        <f>'2002'!H107</f>
        <v>32</v>
      </c>
      <c r="F7" s="226">
        <f>'2003'!H107</f>
        <v>36</v>
      </c>
      <c r="G7" s="226">
        <f>'2004'!H107</f>
        <v>14</v>
      </c>
      <c r="H7" s="226">
        <f>'2005'!H36</f>
        <v>30</v>
      </c>
      <c r="I7" s="59">
        <f>'2006'!H83</f>
        <v>10</v>
      </c>
      <c r="J7" s="59">
        <f>'2007'!H83</f>
        <v>20</v>
      </c>
      <c r="K7" s="59">
        <f>'2008'!H82</f>
        <v>15</v>
      </c>
      <c r="L7" s="59">
        <f>'2009'!H82</f>
        <v>34</v>
      </c>
      <c r="M7" s="59">
        <f>'2010'!H82</f>
        <v>40</v>
      </c>
      <c r="N7" s="59">
        <f>'2011'!H83</f>
        <v>53</v>
      </c>
      <c r="O7" s="59">
        <f>'2012'!H84</f>
        <v>31</v>
      </c>
      <c r="P7" s="59">
        <f>'2013'!H84</f>
        <v>-6</v>
      </c>
      <c r="Q7" s="59">
        <f>'2014'!H84</f>
        <v>-40</v>
      </c>
      <c r="R7" s="59">
        <f>'2015'!H84</f>
        <v>-46</v>
      </c>
      <c r="S7" s="59">
        <f>'2016'!H84</f>
        <v>-70</v>
      </c>
      <c r="T7" s="59">
        <f>'2017'!H85</f>
        <v>-7</v>
      </c>
      <c r="U7" s="59">
        <f>'2018'!H83</f>
        <v>-32</v>
      </c>
      <c r="V7" s="59">
        <f>'2019'!H83</f>
        <v>12</v>
      </c>
      <c r="W7" s="59">
        <f>'2020'!H83</f>
        <v>-48</v>
      </c>
      <c r="X7" s="59">
        <f>'2021'!H83</f>
        <v>-3</v>
      </c>
      <c r="Y7" s="59">
        <f>'2022'!H83</f>
        <v>-6</v>
      </c>
      <c r="Z7" s="59">
        <f>'2023'!H83</f>
        <v>25</v>
      </c>
      <c r="AA7" s="59">
        <f>'2024'!H83</f>
        <v>24</v>
      </c>
      <c r="AB7" s="59">
        <f>'2025'!H83</f>
        <v>-1</v>
      </c>
      <c r="AC7" s="59">
        <f t="shared" si="1"/>
        <v>178</v>
      </c>
      <c r="AD7" s="59">
        <f t="shared" si="2"/>
        <v>185</v>
      </c>
      <c r="AE7" s="59">
        <f t="shared" si="3"/>
        <v>-113</v>
      </c>
      <c r="AF7" s="59"/>
      <c r="AG7" s="223"/>
      <c r="AH7" s="223"/>
      <c r="AI7" s="223"/>
      <c r="AJ7" s="223"/>
      <c r="AK7" s="223"/>
    </row>
    <row r="8">
      <c r="A8" s="54" t="s">
        <v>45</v>
      </c>
      <c r="B8" s="55">
        <f>'1999'!H108</f>
        <v>3291</v>
      </c>
      <c r="C8" s="55">
        <f>'2000'!H108</f>
        <v>25410</v>
      </c>
      <c r="D8" s="55">
        <f>'2001'!H108</f>
        <v>-3841</v>
      </c>
      <c r="E8" s="55">
        <f>'2002'!H108</f>
        <v>-7485</v>
      </c>
      <c r="F8" s="55">
        <f>'2003'!H108</f>
        <v>-6876.5</v>
      </c>
      <c r="G8" s="55">
        <f>'2004'!H108</f>
        <v>-6526.5</v>
      </c>
      <c r="H8" s="227">
        <f>'2006'!H84</f>
        <v>19140</v>
      </c>
      <c r="J8" s="73">
        <f>'2007'!H84</f>
        <v>-3350</v>
      </c>
      <c r="K8" s="73">
        <f>'2008'!H83</f>
        <v>2800</v>
      </c>
      <c r="L8" s="55">
        <f>'2009'!H83</f>
        <v>-50</v>
      </c>
      <c r="M8" s="55">
        <f>'2010'!H83</f>
        <v>5630</v>
      </c>
      <c r="N8" s="55">
        <f>'2011'!H84</f>
        <v>10475</v>
      </c>
      <c r="O8" s="55">
        <f>'2012'!H85</f>
        <v>17325</v>
      </c>
      <c r="P8" s="55">
        <f>'2013'!H85</f>
        <v>20160</v>
      </c>
      <c r="Q8" s="55">
        <f>'2014'!H85</f>
        <v>25940</v>
      </c>
      <c r="R8" s="55">
        <f>'2015'!H85</f>
        <v>19061</v>
      </c>
      <c r="S8" s="55">
        <f>'2016'!H85</f>
        <v>14621</v>
      </c>
      <c r="T8" s="55">
        <f>'2017'!H86</f>
        <v>15306</v>
      </c>
      <c r="U8" s="55">
        <f>'2018'!H84</f>
        <v>9063</v>
      </c>
      <c r="V8" s="55">
        <f>'2019'!H84</f>
        <v>3230</v>
      </c>
      <c r="W8" s="55">
        <f>'2020'!H84</f>
        <v>-3685</v>
      </c>
      <c r="X8" s="55">
        <f>'2021'!H84</f>
        <v>-15014</v>
      </c>
      <c r="Y8" s="55">
        <f>'2022'!H84</f>
        <v>-4691</v>
      </c>
      <c r="Z8" s="55">
        <f>'2023'!H84</f>
        <v>-2995</v>
      </c>
      <c r="AA8" s="55">
        <f>'2024'!H84</f>
        <v>-11867</v>
      </c>
      <c r="AB8" s="55"/>
      <c r="AC8" s="55">
        <f t="shared" si="1"/>
        <v>125071</v>
      </c>
      <c r="AD8" s="55">
        <f t="shared" si="2"/>
        <v>96370</v>
      </c>
      <c r="AE8" s="55">
        <f t="shared" si="3"/>
        <v>96929</v>
      </c>
      <c r="AF8" s="73"/>
      <c r="AG8" s="225"/>
      <c r="AH8" s="225"/>
      <c r="AI8" s="225"/>
      <c r="AJ8" s="225"/>
      <c r="AK8" s="225"/>
    </row>
    <row r="9">
      <c r="A9" s="54" t="s">
        <v>46</v>
      </c>
      <c r="B9" s="55">
        <f>'1999'!H109</f>
        <v>-2466</v>
      </c>
      <c r="C9" s="55">
        <f>'2000'!H109</f>
        <v>111760</v>
      </c>
      <c r="D9" s="55">
        <f>'2001'!H109</f>
        <v>-22328</v>
      </c>
      <c r="E9" s="55">
        <f>'2002'!H109</f>
        <v>-30278.5</v>
      </c>
      <c r="F9" s="55">
        <f>'2003'!H109</f>
        <v>-41471</v>
      </c>
      <c r="G9" s="55">
        <f>'2004'!H109</f>
        <v>-46688.5</v>
      </c>
      <c r="H9" s="227">
        <f>'2006'!H85</f>
        <v>17190</v>
      </c>
      <c r="J9" s="73">
        <f>'2007'!H85</f>
        <v>-37930</v>
      </c>
      <c r="K9" s="73">
        <f>'2008'!H84</f>
        <v>-22690</v>
      </c>
      <c r="L9" s="55">
        <f>'2009'!H84</f>
        <v>-12840</v>
      </c>
      <c r="M9" s="55">
        <f>'2010'!H84</f>
        <v>13190</v>
      </c>
      <c r="N9" s="55">
        <f>'2011'!H85</f>
        <v>33560</v>
      </c>
      <c r="O9" s="55">
        <f>'2012'!H86</f>
        <v>61925</v>
      </c>
      <c r="P9" s="55">
        <f>'2013'!H86</f>
        <v>72410</v>
      </c>
      <c r="Q9" s="55">
        <f>'2014'!H86</f>
        <v>81195</v>
      </c>
      <c r="R9" s="55">
        <f>'2015'!H86</f>
        <v>74537</v>
      </c>
      <c r="S9" s="55">
        <f>'2016'!H86</f>
        <v>90243</v>
      </c>
      <c r="T9" s="55">
        <f>'2017'!H87</f>
        <v>59180</v>
      </c>
      <c r="U9" s="55">
        <f>'2018'!H85</f>
        <v>17523</v>
      </c>
      <c r="V9" s="55">
        <f>'2019'!H85</f>
        <v>7615</v>
      </c>
      <c r="W9" s="55">
        <f>'2020'!H85</f>
        <v>-8802</v>
      </c>
      <c r="X9" s="55">
        <f>'2021'!H85</f>
        <v>-39324</v>
      </c>
      <c r="Y9" s="55">
        <f>'2022'!H85</f>
        <v>-60</v>
      </c>
      <c r="Z9" s="55">
        <f>'2023'!H85</f>
        <v>-4667</v>
      </c>
      <c r="AA9" s="55">
        <f>'2024'!H85</f>
        <v>-20994</v>
      </c>
      <c r="AB9" s="55"/>
      <c r="AC9" s="55">
        <f t="shared" si="1"/>
        <v>349789</v>
      </c>
      <c r="AD9" s="55">
        <f t="shared" si="2"/>
        <v>240495</v>
      </c>
      <c r="AE9" s="55">
        <f t="shared" si="3"/>
        <v>424341</v>
      </c>
      <c r="AF9" s="73"/>
      <c r="AG9" s="225"/>
      <c r="AH9" s="225"/>
      <c r="AI9" s="225"/>
      <c r="AJ9" s="225"/>
      <c r="AK9" s="225"/>
    </row>
    <row r="10">
      <c r="A10" s="56" t="s">
        <v>47</v>
      </c>
      <c r="B10" s="226">
        <f>'1999'!H110</f>
        <v>5757</v>
      </c>
      <c r="C10" s="226">
        <f>'2000'!H110</f>
        <v>-86350</v>
      </c>
      <c r="D10" s="226">
        <f>'2001'!H110</f>
        <v>18487</v>
      </c>
      <c r="E10" s="226">
        <f>'2002'!H110</f>
        <v>22793.5</v>
      </c>
      <c r="F10" s="226">
        <f>'2003'!H110</f>
        <v>34594.5</v>
      </c>
      <c r="G10" s="226">
        <f>'2004'!H110</f>
        <v>40162</v>
      </c>
      <c r="H10" s="228">
        <f>'2006'!H86</f>
        <v>1950</v>
      </c>
      <c r="J10" s="229">
        <f>'2007'!H86</f>
        <v>34580</v>
      </c>
      <c r="K10" s="229">
        <f>'2008'!H85</f>
        <v>25490</v>
      </c>
      <c r="L10" s="59">
        <f>'2009'!H85</f>
        <v>12790</v>
      </c>
      <c r="M10" s="59">
        <f>'2010'!H85</f>
        <v>-7560</v>
      </c>
      <c r="N10" s="59">
        <f>'2011'!H86</f>
        <v>-23085</v>
      </c>
      <c r="O10" s="59">
        <f>'2012'!H87</f>
        <v>-44600</v>
      </c>
      <c r="P10" s="59">
        <f>'2013'!H87</f>
        <v>-52250</v>
      </c>
      <c r="Q10" s="59">
        <f>'2014'!H87</f>
        <v>-55255</v>
      </c>
      <c r="R10" s="59">
        <f>'2015'!H87</f>
        <v>-55476</v>
      </c>
      <c r="S10" s="59">
        <f>'2016'!H87</f>
        <v>-75622</v>
      </c>
      <c r="T10" s="59">
        <f>'2017'!H88</f>
        <v>-43874</v>
      </c>
      <c r="U10" s="59">
        <f>'2018'!H86</f>
        <v>-8460</v>
      </c>
      <c r="V10" s="59">
        <f>'2019'!H86</f>
        <v>-4385</v>
      </c>
      <c r="W10" s="59">
        <f>'2020'!H86</f>
        <v>5117</v>
      </c>
      <c r="X10" s="59">
        <f>'2021'!H86</f>
        <v>24310</v>
      </c>
      <c r="Y10" s="59">
        <f>'2022'!H86</f>
        <v>-4631</v>
      </c>
      <c r="Z10" s="59">
        <f>'2023'!H86</f>
        <v>1672</v>
      </c>
      <c r="AA10" s="59">
        <f>'2024'!H86</f>
        <v>9127</v>
      </c>
      <c r="AB10" s="59"/>
      <c r="AC10" s="59">
        <f t="shared" si="1"/>
        <v>-224718</v>
      </c>
      <c r="AD10" s="59">
        <f t="shared" si="2"/>
        <v>-144125</v>
      </c>
      <c r="AE10" s="59">
        <f t="shared" si="3"/>
        <v>-327412</v>
      </c>
      <c r="AF10" s="229"/>
      <c r="AG10" s="223"/>
      <c r="AH10" s="223"/>
      <c r="AI10" s="223"/>
      <c r="AJ10" s="223"/>
      <c r="AK10" s="223"/>
    </row>
    <row r="11">
      <c r="A11" s="54" t="s">
        <v>48</v>
      </c>
      <c r="B11" s="55">
        <f>'1999'!H111</f>
        <v>7149</v>
      </c>
      <c r="C11" s="55">
        <f>'2000'!H111</f>
        <v>4092</v>
      </c>
      <c r="D11" s="55">
        <f>'2001'!H111</f>
        <v>7226</v>
      </c>
      <c r="E11" s="55">
        <f>'2002'!H111</f>
        <v>7031</v>
      </c>
      <c r="F11" s="55">
        <f>'2003'!H111</f>
        <v>8409</v>
      </c>
      <c r="G11" s="55">
        <f>'2004'!H111</f>
        <v>8554</v>
      </c>
      <c r="H11" s="227">
        <f>'2006'!H87</f>
        <v>7630</v>
      </c>
      <c r="J11" s="73">
        <f>'2007'!H87</f>
        <v>-680</v>
      </c>
      <c r="K11" s="73">
        <f>'2008'!H86</f>
        <v>-3670</v>
      </c>
      <c r="L11" s="55">
        <f>'2009'!H86</f>
        <v>8650</v>
      </c>
      <c r="M11" s="55">
        <f>'2010'!H86</f>
        <v>12900</v>
      </c>
      <c r="N11" s="55">
        <f>'2011'!H87</f>
        <v>22050</v>
      </c>
      <c r="O11" s="55">
        <f>'2012'!H88</f>
        <v>-1970</v>
      </c>
      <c r="P11" s="55">
        <f>'2013'!H88</f>
        <v>-480</v>
      </c>
      <c r="Q11" s="55">
        <f>'2014'!H88</f>
        <v>-770</v>
      </c>
      <c r="R11" s="55">
        <f>'2015'!H88</f>
        <v>6270</v>
      </c>
      <c r="S11" s="55">
        <f>'2016'!H88</f>
        <v>-151</v>
      </c>
      <c r="T11" s="55">
        <f>'2017'!H89</f>
        <v>9967</v>
      </c>
      <c r="U11" s="55">
        <f>'2018'!H87</f>
        <v>1515</v>
      </c>
      <c r="V11" s="55">
        <f>'2019'!H87</f>
        <v>-920</v>
      </c>
      <c r="W11" s="55">
        <f>'2020'!H87</f>
        <v>14123</v>
      </c>
      <c r="X11" s="55">
        <f>'2021'!H87</f>
        <v>33321</v>
      </c>
      <c r="Y11" s="55">
        <f>'2022'!H87</f>
        <v>-8329</v>
      </c>
      <c r="Z11" s="55">
        <f>'2023'!H87</f>
        <v>6742</v>
      </c>
      <c r="AA11" s="55">
        <f>'2024'!H87</f>
        <v>3801</v>
      </c>
      <c r="AB11" s="55"/>
      <c r="AC11" s="55">
        <f t="shared" si="1"/>
        <v>152460</v>
      </c>
      <c r="AD11" s="55">
        <f t="shared" si="2"/>
        <v>141219</v>
      </c>
      <c r="AE11" s="55">
        <f t="shared" si="3"/>
        <v>85169</v>
      </c>
      <c r="AF11" s="73"/>
      <c r="AG11" s="225"/>
      <c r="AH11" s="225"/>
      <c r="AI11" s="225"/>
      <c r="AJ11" s="225"/>
      <c r="AK11" s="225"/>
    </row>
    <row r="12">
      <c r="A12" s="54" t="s">
        <v>49</v>
      </c>
      <c r="B12" s="55">
        <f>'1999'!H112</f>
        <v>41930</v>
      </c>
      <c r="C12" s="55">
        <f>'2000'!H112</f>
        <v>55820</v>
      </c>
      <c r="D12" s="55">
        <f>'2001'!H112</f>
        <v>42788</v>
      </c>
      <c r="E12" s="55">
        <f>'2002'!H112</f>
        <v>25228</v>
      </c>
      <c r="F12" s="55">
        <f>'2003'!H112</f>
        <v>34561</v>
      </c>
      <c r="G12" s="55">
        <f>'2004'!H112</f>
        <v>9100</v>
      </c>
      <c r="H12" s="227">
        <f>'2006'!H88</f>
        <v>-25560</v>
      </c>
      <c r="J12" s="73">
        <f>'2007'!H88</f>
        <v>-37620</v>
      </c>
      <c r="K12" s="73">
        <f>'2008'!H87</f>
        <v>-50220</v>
      </c>
      <c r="L12" s="55">
        <f>'2009'!H87</f>
        <v>-26560</v>
      </c>
      <c r="M12" s="55">
        <f>'2010'!H87</f>
        <v>-31860</v>
      </c>
      <c r="N12" s="55">
        <f>'2011'!H88</f>
        <v>-11555</v>
      </c>
      <c r="O12" s="55">
        <f>'2012'!H89</f>
        <v>-25790</v>
      </c>
      <c r="P12" s="55">
        <f>'2013'!H89</f>
        <v>-24275</v>
      </c>
      <c r="Q12" s="55">
        <f>'2014'!H89</f>
        <v>-27985</v>
      </c>
      <c r="R12" s="55">
        <f>'2015'!H89</f>
        <v>-2907</v>
      </c>
      <c r="S12" s="55">
        <f>'2016'!H89</f>
        <v>8841</v>
      </c>
      <c r="T12" s="55">
        <f>'2017'!H90</f>
        <v>19704</v>
      </c>
      <c r="U12" s="55">
        <f>'2018'!H88</f>
        <v>33847</v>
      </c>
      <c r="V12" s="55">
        <f>'2019'!H88</f>
        <v>61336</v>
      </c>
      <c r="W12" s="55">
        <f>'2020'!H88</f>
        <v>76287</v>
      </c>
      <c r="X12" s="55">
        <f>'2021'!H88</f>
        <v>72994</v>
      </c>
      <c r="Y12" s="55">
        <f>'2022'!H88</f>
        <v>45801</v>
      </c>
      <c r="Z12" s="55">
        <f>'2023'!H88</f>
        <v>70365</v>
      </c>
      <c r="AA12" s="55">
        <f>'2024'!H88</f>
        <v>17000</v>
      </c>
      <c r="AB12" s="55"/>
      <c r="AC12" s="55">
        <f t="shared" si="1"/>
        <v>351270</v>
      </c>
      <c r="AD12" s="55">
        <f t="shared" si="2"/>
        <v>253520</v>
      </c>
      <c r="AE12" s="55">
        <f t="shared" si="3"/>
        <v>313663</v>
      </c>
      <c r="AF12" s="73"/>
      <c r="AG12" s="225"/>
      <c r="AH12" s="225"/>
      <c r="AI12" s="225"/>
      <c r="AJ12" s="225"/>
      <c r="AK12" s="225"/>
    </row>
    <row r="13">
      <c r="A13" s="56" t="s">
        <v>50</v>
      </c>
      <c r="B13" s="226">
        <f>'1999'!H113</f>
        <v>-34781</v>
      </c>
      <c r="C13" s="226">
        <f>'2000'!H113</f>
        <v>-51728</v>
      </c>
      <c r="D13" s="226">
        <f>'2001'!H113</f>
        <v>-35562</v>
      </c>
      <c r="E13" s="226">
        <f>'2002'!H113</f>
        <v>-18197</v>
      </c>
      <c r="F13" s="226">
        <f>'2003'!H113</f>
        <v>-26152</v>
      </c>
      <c r="G13" s="226">
        <f>'2004'!H113</f>
        <v>-546</v>
      </c>
      <c r="H13" s="228">
        <f>'2006'!H89</f>
        <v>33190</v>
      </c>
      <c r="J13" s="229">
        <f>'2007'!H89</f>
        <v>36940</v>
      </c>
      <c r="K13" s="229">
        <f>'2008'!H88</f>
        <v>46550</v>
      </c>
      <c r="L13" s="59">
        <f>'2009'!H88</f>
        <v>35210</v>
      </c>
      <c r="M13" s="59">
        <f>'2010'!H88</f>
        <v>44760</v>
      </c>
      <c r="N13" s="59">
        <f>'2011'!H89</f>
        <v>33605</v>
      </c>
      <c r="O13" s="59">
        <f>'2012'!H90</f>
        <v>23820</v>
      </c>
      <c r="P13" s="59">
        <f>'2013'!H90</f>
        <v>23795</v>
      </c>
      <c r="Q13" s="59">
        <f>'2014'!H90</f>
        <v>27215</v>
      </c>
      <c r="R13" s="59">
        <f>'2015'!H90</f>
        <v>9177</v>
      </c>
      <c r="S13" s="59">
        <f>'2016'!H90</f>
        <v>-8992</v>
      </c>
      <c r="T13" s="59">
        <f>'2017'!H91</f>
        <v>-9737</v>
      </c>
      <c r="U13" s="59">
        <f>'2018'!H89</f>
        <v>-32332</v>
      </c>
      <c r="V13" s="59">
        <f>'2019'!H89</f>
        <v>-62256</v>
      </c>
      <c r="W13" s="59">
        <f>'2020'!H89</f>
        <v>-62164</v>
      </c>
      <c r="X13" s="59">
        <f>'2021'!H89</f>
        <v>-39673</v>
      </c>
      <c r="Y13" s="59">
        <f>'2022'!H89</f>
        <v>-54130</v>
      </c>
      <c r="Z13" s="59">
        <f>'2023'!H89</f>
        <v>-63623</v>
      </c>
      <c r="AA13" s="59">
        <f>'2024'!H89</f>
        <v>-13199</v>
      </c>
      <c r="AB13" s="59"/>
      <c r="AC13" s="59">
        <f t="shared" si="1"/>
        <v>-198810</v>
      </c>
      <c r="AD13" s="59">
        <f t="shared" si="2"/>
        <v>-112301</v>
      </c>
      <c r="AE13" s="59">
        <f t="shared" si="3"/>
        <v>-228494</v>
      </c>
      <c r="AF13" s="229"/>
      <c r="AG13" s="223"/>
      <c r="AH13" s="223"/>
      <c r="AI13" s="223"/>
      <c r="AJ13" s="223"/>
      <c r="AK13" s="223"/>
    </row>
    <row r="14">
      <c r="A14" s="54" t="s">
        <v>51</v>
      </c>
      <c r="B14" s="55">
        <f>'1999'!H114</f>
        <v>475.5</v>
      </c>
      <c r="C14" s="55">
        <f>'2000'!H114</f>
        <v>486.4</v>
      </c>
      <c r="D14" s="55">
        <f>'2001'!H114</f>
        <v>848</v>
      </c>
      <c r="E14" s="55">
        <f>'2002'!H114</f>
        <v>713.6</v>
      </c>
      <c r="F14" s="55">
        <f>'2003'!H114</f>
        <v>-481.5</v>
      </c>
      <c r="G14" s="55">
        <f>'2004'!H114</f>
        <v>-570.1</v>
      </c>
      <c r="AF14" s="55">
        <f t="shared" ref="AF14:AF19" si="4">SUM(B14:P14)</f>
        <v>1471.9</v>
      </c>
    </row>
    <row r="15">
      <c r="A15" s="54" t="s">
        <v>52</v>
      </c>
      <c r="B15" s="55">
        <f>'1999'!H115</f>
        <v>776.5</v>
      </c>
      <c r="C15" s="55">
        <f>'2000'!H115</f>
        <v>629.6</v>
      </c>
      <c r="D15" s="55">
        <f>'2001'!H115</f>
        <v>923</v>
      </c>
      <c r="E15" s="55">
        <f>'2002'!H115</f>
        <v>1162.5</v>
      </c>
      <c r="F15" s="55">
        <f>'2003'!H115</f>
        <v>-2918.9</v>
      </c>
      <c r="G15" s="55">
        <f>'2004'!H115</f>
        <v>-2208.6</v>
      </c>
      <c r="AF15" s="55">
        <f t="shared" si="4"/>
        <v>-1635.9</v>
      </c>
    </row>
    <row r="16">
      <c r="A16" s="56" t="s">
        <v>53</v>
      </c>
      <c r="B16" s="226">
        <f>'1999'!H116</f>
        <v>-301</v>
      </c>
      <c r="C16" s="226">
        <f>'2000'!H116</f>
        <v>-143.2</v>
      </c>
      <c r="D16" s="226">
        <f>'2001'!H116</f>
        <v>-75</v>
      </c>
      <c r="E16" s="226">
        <f>'2002'!H116</f>
        <v>-448.9</v>
      </c>
      <c r="F16" s="226">
        <f>'2003'!H116</f>
        <v>2437.4</v>
      </c>
      <c r="G16" s="226">
        <f>'2004'!H116</f>
        <v>1638.5</v>
      </c>
      <c r="AF16" s="226">
        <f t="shared" si="4"/>
        <v>3107.8</v>
      </c>
    </row>
    <row r="17">
      <c r="A17" s="54" t="s">
        <v>54</v>
      </c>
      <c r="B17" s="55">
        <f>'1999'!H117</f>
        <v>262.4</v>
      </c>
      <c r="C17" s="55">
        <f>'2000'!H117</f>
        <v>-31.3</v>
      </c>
      <c r="D17" s="55">
        <f>'2001'!H117</f>
        <v>529</v>
      </c>
      <c r="E17" s="55">
        <f>'2002'!H117</f>
        <v>831</v>
      </c>
      <c r="F17" s="55">
        <f>'2003'!H117</f>
        <v>342.4</v>
      </c>
      <c r="G17" s="55">
        <f>'2004'!H117</f>
        <v>523.6</v>
      </c>
      <c r="AF17" s="55">
        <f t="shared" si="4"/>
        <v>2457.1</v>
      </c>
    </row>
    <row r="18">
      <c r="A18" s="54" t="s">
        <v>55</v>
      </c>
      <c r="B18" s="55">
        <f>'1999'!H118</f>
        <v>1462.5</v>
      </c>
      <c r="C18" s="55">
        <f>'2000'!H118</f>
        <v>1882.4</v>
      </c>
      <c r="D18" s="55">
        <f>'2001'!H118</f>
        <v>3069</v>
      </c>
      <c r="E18" s="55">
        <f>'2002'!H118</f>
        <v>3052.4</v>
      </c>
      <c r="F18" s="55">
        <f>'2003'!H118</f>
        <v>1192.6</v>
      </c>
      <c r="G18" s="55">
        <f>'2004'!H118</f>
        <v>281</v>
      </c>
      <c r="AF18" s="55">
        <f t="shared" si="4"/>
        <v>10939.9</v>
      </c>
    </row>
    <row r="19">
      <c r="A19" s="56" t="s">
        <v>56</v>
      </c>
      <c r="B19" s="226">
        <f>'1999'!H119</f>
        <v>-1200.1</v>
      </c>
      <c r="C19" s="226">
        <f>'2000'!H119</f>
        <v>-1913.7</v>
      </c>
      <c r="D19" s="226">
        <f>'2001'!H119</f>
        <v>-2540</v>
      </c>
      <c r="E19" s="226">
        <f>'2002'!H119</f>
        <v>-2221.4</v>
      </c>
      <c r="F19" s="226">
        <f>'2003'!H119</f>
        <v>-850.2</v>
      </c>
      <c r="G19" s="226">
        <f>'2004'!H119</f>
        <v>242.6</v>
      </c>
      <c r="AF19" s="226">
        <f t="shared" si="4"/>
        <v>-8482.8</v>
      </c>
    </row>
    <row r="20">
      <c r="A20" s="56"/>
      <c r="AC20" s="55"/>
      <c r="AD20" s="55"/>
      <c r="AE20" s="55"/>
    </row>
    <row r="21">
      <c r="A21" s="63" t="s">
        <v>252</v>
      </c>
    </row>
    <row r="22">
      <c r="A22" s="63" t="s">
        <v>253</v>
      </c>
    </row>
    <row r="23">
      <c r="A23" s="63" t="s">
        <v>254</v>
      </c>
    </row>
    <row r="24">
      <c r="A24" s="56"/>
    </row>
    <row r="25">
      <c r="A25" s="56"/>
    </row>
    <row r="26">
      <c r="A26" s="56"/>
    </row>
    <row r="27">
      <c r="A27" s="56"/>
    </row>
    <row r="28">
      <c r="A28" s="56"/>
    </row>
    <row r="29">
      <c r="A29" s="56"/>
    </row>
    <row r="30">
      <c r="A30" s="56"/>
    </row>
    <row r="31">
      <c r="A31" s="56"/>
    </row>
    <row r="32">
      <c r="A32" s="56"/>
    </row>
    <row r="33">
      <c r="A33" s="56"/>
    </row>
    <row r="34">
      <c r="A34" s="56"/>
    </row>
    <row r="35">
      <c r="A35" s="56"/>
    </row>
    <row r="36">
      <c r="A36" s="56"/>
    </row>
    <row r="37">
      <c r="A37" s="56"/>
    </row>
    <row r="38">
      <c r="A38" s="56"/>
    </row>
    <row r="39">
      <c r="A39" s="56"/>
    </row>
    <row r="40">
      <c r="A40" s="56"/>
    </row>
    <row r="41">
      <c r="A41" s="56"/>
    </row>
    <row r="42">
      <c r="A42" s="56"/>
    </row>
    <row r="43">
      <c r="A43" s="56"/>
    </row>
    <row r="44">
      <c r="A44" s="56"/>
    </row>
    <row r="45">
      <c r="A45" s="56"/>
    </row>
    <row r="46">
      <c r="A46" s="56"/>
    </row>
    <row r="47">
      <c r="A47" s="56"/>
    </row>
    <row r="48">
      <c r="A48" s="56"/>
    </row>
    <row r="49">
      <c r="A49" s="56"/>
    </row>
    <row r="50">
      <c r="A50" s="56"/>
    </row>
    <row r="51">
      <c r="A51" s="56"/>
    </row>
    <row r="52">
      <c r="A52" s="56"/>
    </row>
    <row r="53">
      <c r="A53" s="56"/>
    </row>
    <row r="54">
      <c r="A54" s="56"/>
    </row>
    <row r="55">
      <c r="A55" s="56"/>
    </row>
    <row r="56">
      <c r="A56" s="56"/>
    </row>
    <row r="57">
      <c r="A57" s="56"/>
    </row>
    <row r="58">
      <c r="A58" s="56"/>
    </row>
    <row r="59">
      <c r="A59" s="56"/>
    </row>
    <row r="60">
      <c r="A60" s="56"/>
    </row>
    <row r="61">
      <c r="A61" s="56"/>
    </row>
    <row r="62">
      <c r="A62" s="56"/>
    </row>
    <row r="63">
      <c r="A63" s="56"/>
    </row>
    <row r="64">
      <c r="A64" s="56"/>
    </row>
    <row r="65">
      <c r="A65" s="56"/>
    </row>
    <row r="66">
      <c r="A66" s="56"/>
    </row>
    <row r="67">
      <c r="A67" s="56"/>
    </row>
    <row r="68">
      <c r="A68" s="56"/>
    </row>
    <row r="69">
      <c r="A69" s="56"/>
    </row>
    <row r="70">
      <c r="A70" s="56"/>
    </row>
    <row r="71">
      <c r="A71" s="56"/>
    </row>
    <row r="72">
      <c r="A72" s="56"/>
    </row>
    <row r="73">
      <c r="A73" s="56"/>
    </row>
    <row r="74">
      <c r="A74" s="56"/>
    </row>
    <row r="75">
      <c r="A75" s="56"/>
    </row>
    <row r="76">
      <c r="A76" s="56"/>
    </row>
    <row r="77">
      <c r="A77" s="56"/>
    </row>
    <row r="78">
      <c r="A78" s="56"/>
    </row>
    <row r="79">
      <c r="A79" s="56"/>
    </row>
    <row r="80">
      <c r="A80" s="56"/>
    </row>
    <row r="81">
      <c r="A81" s="56"/>
    </row>
    <row r="82">
      <c r="A82" s="56"/>
    </row>
    <row r="83">
      <c r="A83" s="56"/>
    </row>
    <row r="84">
      <c r="A84" s="56"/>
    </row>
    <row r="85">
      <c r="A85" s="56"/>
    </row>
    <row r="86">
      <c r="A86" s="56"/>
    </row>
    <row r="87">
      <c r="A87" s="56"/>
    </row>
    <row r="88">
      <c r="A88" s="56"/>
    </row>
    <row r="89">
      <c r="A89" s="56"/>
    </row>
    <row r="90">
      <c r="A90" s="56"/>
    </row>
    <row r="91">
      <c r="A91" s="56"/>
    </row>
    <row r="92">
      <c r="A92" s="56"/>
    </row>
    <row r="93">
      <c r="A93" s="56"/>
    </row>
    <row r="94">
      <c r="A94" s="56"/>
    </row>
    <row r="95">
      <c r="A95" s="56"/>
    </row>
    <row r="96">
      <c r="A96" s="56"/>
    </row>
    <row r="97">
      <c r="A97" s="56"/>
    </row>
    <row r="98">
      <c r="A98" s="56"/>
    </row>
    <row r="99">
      <c r="A99" s="56"/>
    </row>
    <row r="100">
      <c r="A100" s="56"/>
    </row>
    <row r="101">
      <c r="A101" s="56"/>
    </row>
    <row r="102">
      <c r="A102" s="56"/>
    </row>
    <row r="103">
      <c r="A103" s="56"/>
    </row>
    <row r="104">
      <c r="A104" s="56"/>
    </row>
    <row r="105">
      <c r="A105" s="56"/>
    </row>
    <row r="106">
      <c r="A106" s="56"/>
    </row>
    <row r="107">
      <c r="A107" s="56"/>
    </row>
    <row r="108">
      <c r="A108" s="56"/>
    </row>
    <row r="109">
      <c r="A109" s="56"/>
    </row>
    <row r="110">
      <c r="A110" s="56"/>
    </row>
    <row r="111">
      <c r="A111" s="56"/>
    </row>
    <row r="112">
      <c r="A112" s="56"/>
    </row>
    <row r="113">
      <c r="A113" s="56"/>
    </row>
    <row r="114">
      <c r="A114" s="56"/>
    </row>
    <row r="115">
      <c r="A115" s="56"/>
    </row>
    <row r="116">
      <c r="A116" s="56"/>
    </row>
    <row r="117">
      <c r="A117" s="56"/>
    </row>
    <row r="118">
      <c r="A118" s="56"/>
    </row>
    <row r="119">
      <c r="A119" s="56"/>
    </row>
    <row r="120">
      <c r="A120" s="56"/>
    </row>
    <row r="121">
      <c r="A121" s="56"/>
    </row>
    <row r="122">
      <c r="A122" s="56"/>
    </row>
    <row r="123">
      <c r="A123" s="56"/>
    </row>
    <row r="124">
      <c r="A124" s="56"/>
    </row>
    <row r="125">
      <c r="A125" s="56"/>
    </row>
    <row r="126">
      <c r="A126" s="56"/>
    </row>
    <row r="127">
      <c r="A127" s="56"/>
    </row>
    <row r="128">
      <c r="A128" s="56"/>
    </row>
    <row r="129">
      <c r="A129" s="56"/>
    </row>
    <row r="130">
      <c r="A130" s="56"/>
    </row>
    <row r="131">
      <c r="A131" s="56"/>
    </row>
    <row r="132">
      <c r="A132" s="56"/>
    </row>
    <row r="133">
      <c r="A133" s="56"/>
    </row>
    <row r="134">
      <c r="A134" s="56"/>
    </row>
    <row r="135">
      <c r="A135" s="56"/>
    </row>
    <row r="136">
      <c r="A136" s="56"/>
    </row>
    <row r="137">
      <c r="A137" s="56"/>
    </row>
    <row r="138">
      <c r="A138" s="56"/>
    </row>
    <row r="139">
      <c r="A139" s="56"/>
    </row>
    <row r="140">
      <c r="A140" s="56"/>
    </row>
    <row r="141">
      <c r="A141" s="56"/>
    </row>
    <row r="142">
      <c r="A142" s="56"/>
    </row>
    <row r="143">
      <c r="A143" s="56"/>
    </row>
    <row r="144">
      <c r="A144" s="56"/>
    </row>
    <row r="145">
      <c r="A145" s="56"/>
    </row>
    <row r="146">
      <c r="A146" s="56"/>
    </row>
    <row r="147">
      <c r="A147" s="56"/>
    </row>
    <row r="148">
      <c r="A148" s="56"/>
    </row>
    <row r="149">
      <c r="A149" s="56"/>
    </row>
    <row r="150">
      <c r="A150" s="56"/>
    </row>
    <row r="151">
      <c r="A151" s="56"/>
    </row>
    <row r="152">
      <c r="A152" s="56"/>
    </row>
    <row r="153">
      <c r="A153" s="56"/>
    </row>
    <row r="154">
      <c r="A154" s="56"/>
    </row>
    <row r="155">
      <c r="A155" s="56"/>
    </row>
    <row r="156">
      <c r="A156" s="56"/>
    </row>
    <row r="157">
      <c r="A157" s="56"/>
    </row>
    <row r="158">
      <c r="A158" s="56"/>
    </row>
    <row r="159">
      <c r="A159" s="56"/>
    </row>
    <row r="160">
      <c r="A160" s="56"/>
    </row>
    <row r="161">
      <c r="A161" s="56"/>
    </row>
    <row r="162">
      <c r="A162" s="56"/>
    </row>
    <row r="163">
      <c r="A163" s="56"/>
    </row>
    <row r="164">
      <c r="A164" s="56"/>
    </row>
    <row r="165">
      <c r="A165" s="56"/>
    </row>
    <row r="166">
      <c r="A166" s="56"/>
    </row>
    <row r="167">
      <c r="A167" s="56"/>
    </row>
    <row r="168">
      <c r="A168" s="56"/>
    </row>
    <row r="169">
      <c r="A169" s="56"/>
    </row>
    <row r="170">
      <c r="A170" s="56"/>
    </row>
    <row r="171">
      <c r="A171" s="56"/>
    </row>
    <row r="172">
      <c r="A172" s="56"/>
    </row>
    <row r="173">
      <c r="A173" s="56"/>
    </row>
    <row r="174">
      <c r="A174" s="56"/>
    </row>
    <row r="175">
      <c r="A175" s="56"/>
    </row>
    <row r="176">
      <c r="A176" s="56"/>
    </row>
    <row r="177">
      <c r="A177" s="56"/>
    </row>
    <row r="178">
      <c r="A178" s="56"/>
    </row>
    <row r="179">
      <c r="A179" s="56"/>
    </row>
    <row r="180">
      <c r="A180" s="56"/>
    </row>
    <row r="181">
      <c r="A181" s="56"/>
    </row>
    <row r="182">
      <c r="A182" s="56"/>
    </row>
    <row r="183">
      <c r="A183" s="56"/>
    </row>
    <row r="184">
      <c r="A184" s="56"/>
    </row>
    <row r="185">
      <c r="A185" s="56"/>
    </row>
    <row r="186">
      <c r="A186" s="56"/>
    </row>
    <row r="187">
      <c r="A187" s="56"/>
    </row>
    <row r="188">
      <c r="A188" s="56"/>
    </row>
    <row r="189">
      <c r="A189" s="56"/>
    </row>
    <row r="190">
      <c r="A190" s="56"/>
    </row>
    <row r="191">
      <c r="A191" s="56"/>
    </row>
    <row r="192">
      <c r="A192" s="56"/>
    </row>
    <row r="193">
      <c r="A193" s="56"/>
    </row>
    <row r="194">
      <c r="A194" s="56"/>
    </row>
    <row r="195">
      <c r="A195" s="56"/>
    </row>
    <row r="196">
      <c r="A196" s="56"/>
    </row>
    <row r="197">
      <c r="A197" s="56"/>
    </row>
    <row r="198">
      <c r="A198" s="56"/>
    </row>
    <row r="199">
      <c r="A199" s="56"/>
    </row>
    <row r="200">
      <c r="A200" s="56"/>
    </row>
    <row r="201">
      <c r="A201" s="56"/>
    </row>
    <row r="202">
      <c r="A202" s="56"/>
    </row>
    <row r="203">
      <c r="A203" s="56"/>
    </row>
    <row r="204">
      <c r="A204" s="56"/>
    </row>
    <row r="205">
      <c r="A205" s="56"/>
    </row>
    <row r="206">
      <c r="A206" s="56"/>
    </row>
    <row r="207">
      <c r="A207" s="56"/>
    </row>
    <row r="208">
      <c r="A208" s="56"/>
    </row>
    <row r="209">
      <c r="A209" s="56"/>
    </row>
    <row r="210">
      <c r="A210" s="56"/>
    </row>
    <row r="211">
      <c r="A211" s="56"/>
    </row>
    <row r="212">
      <c r="A212" s="56"/>
    </row>
    <row r="213">
      <c r="A213" s="56"/>
    </row>
    <row r="214">
      <c r="A214" s="56"/>
    </row>
    <row r="215">
      <c r="A215" s="56"/>
    </row>
    <row r="216">
      <c r="A216" s="56"/>
    </row>
    <row r="217">
      <c r="A217" s="56"/>
    </row>
    <row r="218">
      <c r="A218" s="56"/>
    </row>
    <row r="219">
      <c r="A219" s="56"/>
    </row>
    <row r="220">
      <c r="A220" s="56"/>
    </row>
    <row r="221">
      <c r="A221" s="56"/>
    </row>
    <row r="222">
      <c r="A222" s="56"/>
    </row>
    <row r="223">
      <c r="A223" s="56"/>
    </row>
    <row r="224">
      <c r="A224" s="56"/>
    </row>
    <row r="225">
      <c r="A225" s="56"/>
    </row>
    <row r="226">
      <c r="A226" s="56"/>
    </row>
    <row r="227">
      <c r="A227" s="56"/>
    </row>
    <row r="228">
      <c r="A228" s="56"/>
    </row>
    <row r="229">
      <c r="A229" s="56"/>
    </row>
    <row r="230">
      <c r="A230" s="56"/>
    </row>
    <row r="231">
      <c r="A231" s="56"/>
    </row>
    <row r="232">
      <c r="A232" s="56"/>
    </row>
    <row r="233">
      <c r="A233" s="56"/>
    </row>
    <row r="234">
      <c r="A234" s="56"/>
    </row>
    <row r="235">
      <c r="A235" s="56"/>
    </row>
    <row r="236">
      <c r="A236" s="56"/>
    </row>
    <row r="237">
      <c r="A237" s="56"/>
    </row>
    <row r="238">
      <c r="A238" s="56"/>
    </row>
    <row r="239">
      <c r="A239" s="56"/>
    </row>
    <row r="240">
      <c r="A240" s="56"/>
    </row>
    <row r="241">
      <c r="A241" s="56"/>
    </row>
    <row r="242">
      <c r="A242" s="56"/>
    </row>
    <row r="243">
      <c r="A243" s="56"/>
    </row>
    <row r="244">
      <c r="A244" s="56"/>
    </row>
    <row r="245">
      <c r="A245" s="56"/>
    </row>
    <row r="246">
      <c r="A246" s="56"/>
    </row>
    <row r="247">
      <c r="A247" s="56"/>
    </row>
    <row r="248">
      <c r="A248" s="56"/>
    </row>
    <row r="249">
      <c r="A249" s="56"/>
    </row>
    <row r="250">
      <c r="A250" s="56"/>
    </row>
    <row r="251">
      <c r="A251" s="56"/>
    </row>
    <row r="252">
      <c r="A252" s="56"/>
    </row>
    <row r="253">
      <c r="A253" s="56"/>
    </row>
    <row r="254">
      <c r="A254" s="56"/>
    </row>
    <row r="255">
      <c r="A255" s="56"/>
    </row>
    <row r="256">
      <c r="A256" s="56"/>
    </row>
    <row r="257">
      <c r="A257" s="56"/>
    </row>
    <row r="258">
      <c r="A258" s="56"/>
    </row>
    <row r="259">
      <c r="A259" s="56"/>
    </row>
    <row r="260">
      <c r="A260" s="56"/>
    </row>
    <row r="261">
      <c r="A261" s="56"/>
    </row>
    <row r="262">
      <c r="A262" s="56"/>
    </row>
    <row r="263">
      <c r="A263" s="56"/>
    </row>
    <row r="264">
      <c r="A264" s="56"/>
    </row>
    <row r="265">
      <c r="A265" s="56"/>
    </row>
    <row r="266">
      <c r="A266" s="56"/>
    </row>
    <row r="267">
      <c r="A267" s="56"/>
    </row>
    <row r="268">
      <c r="A268" s="56"/>
    </row>
    <row r="269">
      <c r="A269" s="56"/>
    </row>
    <row r="270">
      <c r="A270" s="56"/>
    </row>
    <row r="271">
      <c r="A271" s="56"/>
    </row>
    <row r="272">
      <c r="A272" s="56"/>
    </row>
    <row r="273">
      <c r="A273" s="56"/>
    </row>
    <row r="274">
      <c r="A274" s="56"/>
    </row>
    <row r="275">
      <c r="A275" s="56"/>
    </row>
    <row r="276">
      <c r="A276" s="56"/>
    </row>
    <row r="277">
      <c r="A277" s="56"/>
    </row>
    <row r="278">
      <c r="A278" s="56"/>
    </row>
    <row r="279">
      <c r="A279" s="56"/>
    </row>
    <row r="280">
      <c r="A280" s="56"/>
    </row>
    <row r="281">
      <c r="A281" s="56"/>
    </row>
    <row r="282">
      <c r="A282" s="56"/>
    </row>
    <row r="283">
      <c r="A283" s="56"/>
    </row>
    <row r="284">
      <c r="A284" s="56"/>
    </row>
    <row r="285">
      <c r="A285" s="56"/>
    </row>
    <row r="286">
      <c r="A286" s="56"/>
    </row>
    <row r="287">
      <c r="A287" s="56"/>
    </row>
    <row r="288">
      <c r="A288" s="56"/>
    </row>
    <row r="289">
      <c r="A289" s="56"/>
    </row>
    <row r="290">
      <c r="A290" s="56"/>
    </row>
    <row r="291">
      <c r="A291" s="56"/>
    </row>
    <row r="292">
      <c r="A292" s="56"/>
    </row>
    <row r="293">
      <c r="A293" s="56"/>
    </row>
    <row r="294">
      <c r="A294" s="56"/>
    </row>
    <row r="295">
      <c r="A295" s="56"/>
    </row>
    <row r="296">
      <c r="A296" s="56"/>
    </row>
    <row r="297">
      <c r="A297" s="56"/>
    </row>
    <row r="298">
      <c r="A298" s="56"/>
    </row>
    <row r="299">
      <c r="A299" s="56"/>
    </row>
    <row r="300">
      <c r="A300" s="56"/>
    </row>
    <row r="301">
      <c r="A301" s="56"/>
    </row>
    <row r="302">
      <c r="A302" s="56"/>
    </row>
    <row r="303">
      <c r="A303" s="56"/>
    </row>
    <row r="304">
      <c r="A304" s="56"/>
    </row>
    <row r="305">
      <c r="A305" s="56"/>
    </row>
    <row r="306">
      <c r="A306" s="56"/>
    </row>
    <row r="307">
      <c r="A307" s="56"/>
    </row>
    <row r="308">
      <c r="A308" s="56"/>
    </row>
    <row r="309">
      <c r="A309" s="56"/>
    </row>
    <row r="310">
      <c r="A310" s="56"/>
    </row>
    <row r="311">
      <c r="A311" s="56"/>
    </row>
    <row r="312">
      <c r="A312" s="56"/>
    </row>
    <row r="313">
      <c r="A313" s="56"/>
    </row>
    <row r="314">
      <c r="A314" s="56"/>
    </row>
    <row r="315">
      <c r="A315" s="56"/>
    </row>
    <row r="316">
      <c r="A316" s="56"/>
    </row>
    <row r="317">
      <c r="A317" s="56"/>
    </row>
    <row r="318">
      <c r="A318" s="56"/>
    </row>
    <row r="319">
      <c r="A319" s="56"/>
    </row>
    <row r="320">
      <c r="A320" s="56"/>
    </row>
    <row r="321">
      <c r="A321" s="56"/>
    </row>
    <row r="322">
      <c r="A322" s="56"/>
    </row>
    <row r="323">
      <c r="A323" s="56"/>
    </row>
    <row r="324">
      <c r="A324" s="56"/>
    </row>
    <row r="325">
      <c r="A325" s="56"/>
    </row>
    <row r="326">
      <c r="A326" s="56"/>
    </row>
    <row r="327">
      <c r="A327" s="56"/>
    </row>
    <row r="328">
      <c r="A328" s="56"/>
    </row>
    <row r="329">
      <c r="A329" s="56"/>
    </row>
    <row r="330">
      <c r="A330" s="56"/>
    </row>
    <row r="331">
      <c r="A331" s="56"/>
    </row>
    <row r="332">
      <c r="A332" s="56"/>
    </row>
    <row r="333">
      <c r="A333" s="56"/>
    </row>
    <row r="334">
      <c r="A334" s="56"/>
    </row>
    <row r="335">
      <c r="A335" s="56"/>
    </row>
    <row r="336">
      <c r="A336" s="56"/>
    </row>
    <row r="337">
      <c r="A337" s="56"/>
    </row>
    <row r="338">
      <c r="A338" s="56"/>
    </row>
    <row r="339">
      <c r="A339" s="56"/>
    </row>
    <row r="340">
      <c r="A340" s="56"/>
    </row>
    <row r="341">
      <c r="A341" s="56"/>
    </row>
    <row r="342">
      <c r="A342" s="56"/>
    </row>
    <row r="343">
      <c r="A343" s="56"/>
    </row>
    <row r="344">
      <c r="A344" s="56"/>
    </row>
    <row r="345">
      <c r="A345" s="56"/>
    </row>
    <row r="346">
      <c r="A346" s="56"/>
    </row>
    <row r="347">
      <c r="A347" s="56"/>
    </row>
    <row r="348">
      <c r="A348" s="56"/>
    </row>
    <row r="349">
      <c r="A349" s="56"/>
    </row>
    <row r="350">
      <c r="A350" s="56"/>
    </row>
    <row r="351">
      <c r="A351" s="56"/>
    </row>
    <row r="352">
      <c r="A352" s="56"/>
    </row>
    <row r="353">
      <c r="A353" s="56"/>
    </row>
    <row r="354">
      <c r="A354" s="56"/>
    </row>
    <row r="355">
      <c r="A355" s="56"/>
    </row>
    <row r="356">
      <c r="A356" s="56"/>
    </row>
    <row r="357">
      <c r="A357" s="56"/>
    </row>
    <row r="358">
      <c r="A358" s="56"/>
    </row>
    <row r="359">
      <c r="A359" s="56"/>
    </row>
    <row r="360">
      <c r="A360" s="56"/>
    </row>
    <row r="361">
      <c r="A361" s="56"/>
    </row>
    <row r="362">
      <c r="A362" s="56"/>
    </row>
    <row r="363">
      <c r="A363" s="56"/>
    </row>
    <row r="364">
      <c r="A364" s="56"/>
    </row>
    <row r="365">
      <c r="A365" s="56"/>
    </row>
    <row r="366">
      <c r="A366" s="56"/>
    </row>
    <row r="367">
      <c r="A367" s="56"/>
    </row>
    <row r="368">
      <c r="A368" s="56"/>
    </row>
    <row r="369">
      <c r="A369" s="56"/>
    </row>
    <row r="370">
      <c r="A370" s="56"/>
    </row>
    <row r="371">
      <c r="A371" s="56"/>
    </row>
    <row r="372">
      <c r="A372" s="56"/>
    </row>
    <row r="373">
      <c r="A373" s="56"/>
    </row>
    <row r="374">
      <c r="A374" s="56"/>
    </row>
    <row r="375">
      <c r="A375" s="56"/>
    </row>
    <row r="376">
      <c r="A376" s="56"/>
    </row>
    <row r="377">
      <c r="A377" s="56"/>
    </row>
    <row r="378">
      <c r="A378" s="56"/>
    </row>
    <row r="379">
      <c r="A379" s="56"/>
    </row>
    <row r="380">
      <c r="A380" s="56"/>
    </row>
    <row r="381">
      <c r="A381" s="56"/>
    </row>
    <row r="382">
      <c r="A382" s="56"/>
    </row>
    <row r="383">
      <c r="A383" s="56"/>
    </row>
    <row r="384">
      <c r="A384" s="56"/>
    </row>
    <row r="385">
      <c r="A385" s="56"/>
    </row>
    <row r="386">
      <c r="A386" s="56"/>
    </row>
    <row r="387">
      <c r="A387" s="56"/>
    </row>
    <row r="388">
      <c r="A388" s="56"/>
    </row>
    <row r="389">
      <c r="A389" s="56"/>
    </row>
    <row r="390">
      <c r="A390" s="56"/>
    </row>
    <row r="391">
      <c r="A391" s="56"/>
    </row>
    <row r="392">
      <c r="A392" s="56"/>
    </row>
    <row r="393">
      <c r="A393" s="56"/>
    </row>
    <row r="394">
      <c r="A394" s="56"/>
    </row>
    <row r="395">
      <c r="A395" s="56"/>
    </row>
    <row r="396">
      <c r="A396" s="56"/>
    </row>
    <row r="397">
      <c r="A397" s="56"/>
    </row>
    <row r="398">
      <c r="A398" s="56"/>
    </row>
    <row r="399">
      <c r="A399" s="56"/>
    </row>
    <row r="400">
      <c r="A400" s="56"/>
    </row>
    <row r="401">
      <c r="A401" s="56"/>
    </row>
    <row r="402">
      <c r="A402" s="56"/>
    </row>
    <row r="403">
      <c r="A403" s="56"/>
    </row>
    <row r="404">
      <c r="A404" s="56"/>
    </row>
    <row r="405">
      <c r="A405" s="56"/>
    </row>
    <row r="406">
      <c r="A406" s="56"/>
    </row>
    <row r="407">
      <c r="A407" s="56"/>
    </row>
    <row r="408">
      <c r="A408" s="56"/>
    </row>
    <row r="409">
      <c r="A409" s="56"/>
    </row>
    <row r="410">
      <c r="A410" s="56"/>
    </row>
    <row r="411">
      <c r="A411" s="56"/>
    </row>
    <row r="412">
      <c r="A412" s="56"/>
    </row>
    <row r="413">
      <c r="A413" s="56"/>
    </row>
    <row r="414">
      <c r="A414" s="56"/>
    </row>
    <row r="415">
      <c r="A415" s="56"/>
    </row>
    <row r="416">
      <c r="A416" s="56"/>
    </row>
    <row r="417">
      <c r="A417" s="56"/>
    </row>
    <row r="418">
      <c r="A418" s="56"/>
    </row>
    <row r="419">
      <c r="A419" s="56"/>
    </row>
    <row r="420">
      <c r="A420" s="56"/>
    </row>
    <row r="421">
      <c r="A421" s="56"/>
    </row>
    <row r="422">
      <c r="A422" s="56"/>
    </row>
    <row r="423">
      <c r="A423" s="56"/>
    </row>
    <row r="424">
      <c r="A424" s="56"/>
    </row>
    <row r="425">
      <c r="A425" s="56"/>
    </row>
    <row r="426">
      <c r="A426" s="56"/>
    </row>
    <row r="427">
      <c r="A427" s="56"/>
    </row>
    <row r="428">
      <c r="A428" s="56"/>
    </row>
    <row r="429">
      <c r="A429" s="56"/>
    </row>
    <row r="430">
      <c r="A430" s="56"/>
    </row>
    <row r="431">
      <c r="A431" s="56"/>
    </row>
    <row r="432">
      <c r="A432" s="56"/>
    </row>
    <row r="433">
      <c r="A433" s="56"/>
    </row>
    <row r="434">
      <c r="A434" s="56"/>
    </row>
    <row r="435">
      <c r="A435" s="56"/>
    </row>
    <row r="436">
      <c r="A436" s="56"/>
    </row>
    <row r="437">
      <c r="A437" s="56"/>
    </row>
    <row r="438">
      <c r="A438" s="56"/>
    </row>
    <row r="439">
      <c r="A439" s="56"/>
    </row>
    <row r="440">
      <c r="A440" s="56"/>
    </row>
    <row r="441">
      <c r="A441" s="56"/>
    </row>
    <row r="442">
      <c r="A442" s="56"/>
    </row>
    <row r="443">
      <c r="A443" s="56"/>
    </row>
    <row r="444">
      <c r="A444" s="56"/>
    </row>
    <row r="445">
      <c r="A445" s="56"/>
    </row>
    <row r="446">
      <c r="A446" s="56"/>
    </row>
    <row r="447">
      <c r="A447" s="56"/>
    </row>
    <row r="448">
      <c r="A448" s="56"/>
    </row>
    <row r="449">
      <c r="A449" s="56"/>
    </row>
    <row r="450">
      <c r="A450" s="56"/>
    </row>
    <row r="451">
      <c r="A451" s="56"/>
    </row>
    <row r="452">
      <c r="A452" s="56"/>
    </row>
    <row r="453">
      <c r="A453" s="56"/>
    </row>
    <row r="454">
      <c r="A454" s="56"/>
    </row>
    <row r="455">
      <c r="A455" s="56"/>
    </row>
    <row r="456">
      <c r="A456" s="56"/>
    </row>
    <row r="457">
      <c r="A457" s="56"/>
    </row>
    <row r="458">
      <c r="A458" s="56"/>
    </row>
    <row r="459">
      <c r="A459" s="56"/>
    </row>
    <row r="460">
      <c r="A460" s="56"/>
    </row>
    <row r="461">
      <c r="A461" s="56"/>
    </row>
    <row r="462">
      <c r="A462" s="56"/>
    </row>
    <row r="463">
      <c r="A463" s="56"/>
    </row>
    <row r="464">
      <c r="A464" s="56"/>
    </row>
    <row r="465">
      <c r="A465" s="56"/>
    </row>
    <row r="466">
      <c r="A466" s="56"/>
    </row>
    <row r="467">
      <c r="A467" s="56"/>
    </row>
    <row r="468">
      <c r="A468" s="56"/>
    </row>
    <row r="469">
      <c r="A469" s="56"/>
    </row>
    <row r="470">
      <c r="A470" s="56"/>
    </row>
    <row r="471">
      <c r="A471" s="56"/>
    </row>
    <row r="472">
      <c r="A472" s="56"/>
    </row>
    <row r="473">
      <c r="A473" s="56"/>
    </row>
    <row r="474">
      <c r="A474" s="56"/>
    </row>
    <row r="475">
      <c r="A475" s="56"/>
    </row>
    <row r="476">
      <c r="A476" s="56"/>
    </row>
    <row r="477">
      <c r="A477" s="56"/>
    </row>
    <row r="478">
      <c r="A478" s="56"/>
    </row>
    <row r="479">
      <c r="A479" s="56"/>
    </row>
    <row r="480">
      <c r="A480" s="56"/>
    </row>
    <row r="481">
      <c r="A481" s="56"/>
    </row>
    <row r="482">
      <c r="A482" s="56"/>
    </row>
    <row r="483">
      <c r="A483" s="56"/>
    </row>
    <row r="484">
      <c r="A484" s="56"/>
    </row>
    <row r="485">
      <c r="A485" s="56"/>
    </row>
    <row r="486">
      <c r="A486" s="56"/>
    </row>
    <row r="487">
      <c r="A487" s="56"/>
    </row>
    <row r="488">
      <c r="A488" s="56"/>
    </row>
    <row r="489">
      <c r="A489" s="56"/>
    </row>
    <row r="490">
      <c r="A490" s="56"/>
    </row>
    <row r="491">
      <c r="A491" s="56"/>
    </row>
    <row r="492">
      <c r="A492" s="56"/>
    </row>
    <row r="493">
      <c r="A493" s="56"/>
    </row>
    <row r="494">
      <c r="A494" s="56"/>
    </row>
    <row r="495">
      <c r="A495" s="56"/>
    </row>
    <row r="496">
      <c r="A496" s="56"/>
    </row>
    <row r="497">
      <c r="A497" s="56"/>
    </row>
    <row r="498">
      <c r="A498" s="56"/>
    </row>
    <row r="499">
      <c r="A499" s="56"/>
    </row>
    <row r="500">
      <c r="A500" s="56"/>
    </row>
    <row r="501">
      <c r="A501" s="56"/>
    </row>
    <row r="502">
      <c r="A502" s="56"/>
    </row>
    <row r="503">
      <c r="A503" s="56"/>
    </row>
    <row r="504">
      <c r="A504" s="56"/>
    </row>
    <row r="505">
      <c r="A505" s="56"/>
    </row>
    <row r="506">
      <c r="A506" s="56"/>
    </row>
    <row r="507">
      <c r="A507" s="56"/>
    </row>
    <row r="508">
      <c r="A508" s="56"/>
    </row>
    <row r="509">
      <c r="A509" s="56"/>
    </row>
    <row r="510">
      <c r="A510" s="56"/>
    </row>
    <row r="511">
      <c r="A511" s="56"/>
    </row>
    <row r="512">
      <c r="A512" s="56"/>
    </row>
    <row r="513">
      <c r="A513" s="56"/>
    </row>
    <row r="514">
      <c r="A514" s="56"/>
    </row>
    <row r="515">
      <c r="A515" s="56"/>
    </row>
    <row r="516">
      <c r="A516" s="56"/>
    </row>
    <row r="517">
      <c r="A517" s="56"/>
    </row>
    <row r="518">
      <c r="A518" s="56"/>
    </row>
    <row r="519">
      <c r="A519" s="56"/>
    </row>
    <row r="520">
      <c r="A520" s="56"/>
    </row>
    <row r="521">
      <c r="A521" s="56"/>
    </row>
    <row r="522">
      <c r="A522" s="56"/>
    </row>
    <row r="523">
      <c r="A523" s="56"/>
    </row>
    <row r="524">
      <c r="A524" s="56"/>
    </row>
    <row r="525">
      <c r="A525" s="56"/>
    </row>
    <row r="526">
      <c r="A526" s="56"/>
    </row>
    <row r="527">
      <c r="A527" s="56"/>
    </row>
    <row r="528">
      <c r="A528" s="56"/>
    </row>
    <row r="529">
      <c r="A529" s="56"/>
    </row>
    <row r="530">
      <c r="A530" s="56"/>
    </row>
    <row r="531">
      <c r="A531" s="56"/>
    </row>
    <row r="532">
      <c r="A532" s="56"/>
    </row>
    <row r="533">
      <c r="A533" s="56"/>
    </row>
    <row r="534">
      <c r="A534" s="56"/>
    </row>
    <row r="535">
      <c r="A535" s="56"/>
    </row>
    <row r="536">
      <c r="A536" s="56"/>
    </row>
    <row r="537">
      <c r="A537" s="56"/>
    </row>
    <row r="538">
      <c r="A538" s="56"/>
    </row>
    <row r="539">
      <c r="A539" s="56"/>
    </row>
    <row r="540">
      <c r="A540" s="56"/>
    </row>
    <row r="541">
      <c r="A541" s="56"/>
    </row>
    <row r="542">
      <c r="A542" s="56"/>
    </row>
    <row r="543">
      <c r="A543" s="56"/>
    </row>
    <row r="544">
      <c r="A544" s="56"/>
    </row>
    <row r="545">
      <c r="A545" s="56"/>
    </row>
    <row r="546">
      <c r="A546" s="56"/>
    </row>
    <row r="547">
      <c r="A547" s="56"/>
    </row>
    <row r="548">
      <c r="A548" s="56"/>
    </row>
    <row r="549">
      <c r="A549" s="56"/>
    </row>
    <row r="550">
      <c r="A550" s="56"/>
    </row>
    <row r="551">
      <c r="A551" s="56"/>
    </row>
    <row r="552">
      <c r="A552" s="56"/>
    </row>
    <row r="553">
      <c r="A553" s="56"/>
    </row>
    <row r="554">
      <c r="A554" s="56"/>
    </row>
    <row r="555">
      <c r="A555" s="56"/>
    </row>
    <row r="556">
      <c r="A556" s="56"/>
    </row>
    <row r="557">
      <c r="A557" s="56"/>
    </row>
    <row r="558">
      <c r="A558" s="56"/>
    </row>
    <row r="559">
      <c r="A559" s="56"/>
    </row>
    <row r="560">
      <c r="A560" s="56"/>
    </row>
    <row r="561">
      <c r="A561" s="56"/>
    </row>
    <row r="562">
      <c r="A562" s="56"/>
    </row>
    <row r="563">
      <c r="A563" s="56"/>
    </row>
    <row r="564">
      <c r="A564" s="56"/>
    </row>
    <row r="565">
      <c r="A565" s="56"/>
    </row>
    <row r="566">
      <c r="A566" s="56"/>
    </row>
    <row r="567">
      <c r="A567" s="56"/>
    </row>
    <row r="568">
      <c r="A568" s="56"/>
    </row>
    <row r="569">
      <c r="A569" s="56"/>
    </row>
    <row r="570">
      <c r="A570" s="56"/>
    </row>
    <row r="571">
      <c r="A571" s="56"/>
    </row>
    <row r="572">
      <c r="A572" s="56"/>
    </row>
    <row r="573">
      <c r="A573" s="56"/>
    </row>
    <row r="574">
      <c r="A574" s="56"/>
    </row>
    <row r="575">
      <c r="A575" s="56"/>
    </row>
    <row r="576">
      <c r="A576" s="56"/>
    </row>
    <row r="577">
      <c r="A577" s="56"/>
    </row>
    <row r="578">
      <c r="A578" s="56"/>
    </row>
    <row r="579">
      <c r="A579" s="56"/>
    </row>
    <row r="580">
      <c r="A580" s="56"/>
    </row>
    <row r="581">
      <c r="A581" s="56"/>
    </row>
    <row r="582">
      <c r="A582" s="56"/>
    </row>
    <row r="583">
      <c r="A583" s="56"/>
    </row>
    <row r="584">
      <c r="A584" s="56"/>
    </row>
    <row r="585">
      <c r="A585" s="56"/>
    </row>
    <row r="586">
      <c r="A586" s="56"/>
    </row>
    <row r="587">
      <c r="A587" s="56"/>
    </row>
    <row r="588">
      <c r="A588" s="56"/>
    </row>
    <row r="589">
      <c r="A589" s="56"/>
    </row>
    <row r="590">
      <c r="A590" s="56"/>
    </row>
    <row r="591">
      <c r="A591" s="56"/>
    </row>
    <row r="592">
      <c r="A592" s="56"/>
    </row>
    <row r="593">
      <c r="A593" s="56"/>
    </row>
    <row r="594">
      <c r="A594" s="56"/>
    </row>
    <row r="595">
      <c r="A595" s="56"/>
    </row>
    <row r="596">
      <c r="A596" s="56"/>
    </row>
    <row r="597">
      <c r="A597" s="56"/>
    </row>
    <row r="598">
      <c r="A598" s="56"/>
    </row>
    <row r="599">
      <c r="A599" s="56"/>
    </row>
    <row r="600">
      <c r="A600" s="56"/>
    </row>
    <row r="601">
      <c r="A601" s="56"/>
    </row>
    <row r="602">
      <c r="A602" s="56"/>
    </row>
    <row r="603">
      <c r="A603" s="56"/>
    </row>
    <row r="604">
      <c r="A604" s="56"/>
    </row>
    <row r="605">
      <c r="A605" s="56"/>
    </row>
    <row r="606">
      <c r="A606" s="56"/>
    </row>
    <row r="607">
      <c r="A607" s="56"/>
    </row>
    <row r="608">
      <c r="A608" s="56"/>
    </row>
    <row r="609">
      <c r="A609" s="56"/>
    </row>
    <row r="610">
      <c r="A610" s="56"/>
    </row>
    <row r="611">
      <c r="A611" s="56"/>
    </row>
    <row r="612">
      <c r="A612" s="56"/>
    </row>
    <row r="613">
      <c r="A613" s="56"/>
    </row>
    <row r="614">
      <c r="A614" s="56"/>
    </row>
    <row r="615">
      <c r="A615" s="56"/>
    </row>
    <row r="616">
      <c r="A616" s="56"/>
    </row>
    <row r="617">
      <c r="A617" s="56"/>
    </row>
    <row r="618">
      <c r="A618" s="56"/>
    </row>
    <row r="619">
      <c r="A619" s="56"/>
    </row>
    <row r="620">
      <c r="A620" s="56"/>
    </row>
    <row r="621">
      <c r="A621" s="56"/>
    </row>
    <row r="622">
      <c r="A622" s="56"/>
    </row>
    <row r="623">
      <c r="A623" s="56"/>
    </row>
    <row r="624">
      <c r="A624" s="56"/>
    </row>
    <row r="625">
      <c r="A625" s="56"/>
    </row>
    <row r="626">
      <c r="A626" s="56"/>
    </row>
    <row r="627">
      <c r="A627" s="56"/>
    </row>
    <row r="628">
      <c r="A628" s="56"/>
    </row>
    <row r="629">
      <c r="A629" s="56"/>
    </row>
    <row r="630">
      <c r="A630" s="56"/>
    </row>
    <row r="631">
      <c r="A631" s="56"/>
    </row>
    <row r="632">
      <c r="A632" s="56"/>
    </row>
    <row r="633">
      <c r="A633" s="56"/>
    </row>
    <row r="634">
      <c r="A634" s="56"/>
    </row>
    <row r="635">
      <c r="A635" s="56"/>
    </row>
    <row r="636">
      <c r="A636" s="56"/>
    </row>
    <row r="637">
      <c r="A637" s="56"/>
    </row>
    <row r="638">
      <c r="A638" s="56"/>
    </row>
    <row r="639">
      <c r="A639" s="56"/>
    </row>
    <row r="640">
      <c r="A640" s="56"/>
    </row>
    <row r="641">
      <c r="A641" s="56"/>
    </row>
    <row r="642">
      <c r="A642" s="56"/>
    </row>
    <row r="643">
      <c r="A643" s="56"/>
    </row>
    <row r="644">
      <c r="A644" s="56"/>
    </row>
    <row r="645">
      <c r="A645" s="56"/>
    </row>
    <row r="646">
      <c r="A646" s="56"/>
    </row>
    <row r="647">
      <c r="A647" s="56"/>
    </row>
    <row r="648">
      <c r="A648" s="56"/>
    </row>
    <row r="649">
      <c r="A649" s="56"/>
    </row>
    <row r="650">
      <c r="A650" s="56"/>
    </row>
    <row r="651">
      <c r="A651" s="56"/>
    </row>
    <row r="652">
      <c r="A652" s="56"/>
    </row>
    <row r="653">
      <c r="A653" s="56"/>
    </row>
    <row r="654">
      <c r="A654" s="56"/>
    </row>
    <row r="655">
      <c r="A655" s="56"/>
    </row>
    <row r="656">
      <c r="A656" s="56"/>
    </row>
    <row r="657">
      <c r="A657" s="56"/>
    </row>
    <row r="658">
      <c r="A658" s="56"/>
    </row>
    <row r="659">
      <c r="A659" s="56"/>
    </row>
    <row r="660">
      <c r="A660" s="56"/>
    </row>
    <row r="661">
      <c r="A661" s="56"/>
    </row>
    <row r="662">
      <c r="A662" s="56"/>
    </row>
    <row r="663">
      <c r="A663" s="56"/>
    </row>
    <row r="664">
      <c r="A664" s="56"/>
    </row>
    <row r="665">
      <c r="A665" s="56"/>
    </row>
    <row r="666">
      <c r="A666" s="56"/>
    </row>
    <row r="667">
      <c r="A667" s="56"/>
    </row>
    <row r="668">
      <c r="A668" s="56"/>
    </row>
    <row r="669">
      <c r="A669" s="56"/>
    </row>
    <row r="670">
      <c r="A670" s="56"/>
    </row>
    <row r="671">
      <c r="A671" s="56"/>
    </row>
    <row r="672">
      <c r="A672" s="56"/>
    </row>
    <row r="673">
      <c r="A673" s="56"/>
    </row>
    <row r="674">
      <c r="A674" s="56"/>
    </row>
    <row r="675">
      <c r="A675" s="56"/>
    </row>
    <row r="676">
      <c r="A676" s="56"/>
    </row>
    <row r="677">
      <c r="A677" s="56"/>
    </row>
    <row r="678">
      <c r="A678" s="56"/>
    </row>
    <row r="679">
      <c r="A679" s="56"/>
    </row>
    <row r="680">
      <c r="A680" s="56"/>
    </row>
    <row r="681">
      <c r="A681" s="56"/>
    </row>
    <row r="682">
      <c r="A682" s="56"/>
    </row>
    <row r="683">
      <c r="A683" s="56"/>
    </row>
    <row r="684">
      <c r="A684" s="56"/>
    </row>
    <row r="685">
      <c r="A685" s="56"/>
    </row>
    <row r="686">
      <c r="A686" s="56"/>
    </row>
    <row r="687">
      <c r="A687" s="56"/>
    </row>
    <row r="688">
      <c r="A688" s="56"/>
    </row>
    <row r="689">
      <c r="A689" s="56"/>
    </row>
    <row r="690">
      <c r="A690" s="56"/>
    </row>
    <row r="691">
      <c r="A691" s="56"/>
    </row>
    <row r="692">
      <c r="A692" s="56"/>
    </row>
    <row r="693">
      <c r="A693" s="56"/>
    </row>
    <row r="694">
      <c r="A694" s="56"/>
    </row>
    <row r="695">
      <c r="A695" s="56"/>
    </row>
    <row r="696">
      <c r="A696" s="56"/>
    </row>
    <row r="697">
      <c r="A697" s="56"/>
    </row>
    <row r="698">
      <c r="A698" s="56"/>
    </row>
    <row r="699">
      <c r="A699" s="56"/>
    </row>
    <row r="700">
      <c r="A700" s="56"/>
    </row>
    <row r="701">
      <c r="A701" s="56"/>
    </row>
    <row r="702">
      <c r="A702" s="56"/>
    </row>
    <row r="703">
      <c r="A703" s="56"/>
    </row>
    <row r="704">
      <c r="A704" s="56"/>
    </row>
    <row r="705">
      <c r="A705" s="56"/>
    </row>
    <row r="706">
      <c r="A706" s="56"/>
    </row>
    <row r="707">
      <c r="A707" s="56"/>
    </row>
    <row r="708">
      <c r="A708" s="56"/>
    </row>
    <row r="709">
      <c r="A709" s="56"/>
    </row>
    <row r="710">
      <c r="A710" s="56"/>
    </row>
    <row r="711">
      <c r="A711" s="56"/>
    </row>
    <row r="712">
      <c r="A712" s="56"/>
    </row>
    <row r="713">
      <c r="A713" s="56"/>
    </row>
    <row r="714">
      <c r="A714" s="56"/>
    </row>
    <row r="715">
      <c r="A715" s="56"/>
    </row>
    <row r="716">
      <c r="A716" s="56"/>
    </row>
    <row r="717">
      <c r="A717" s="56"/>
    </row>
    <row r="718">
      <c r="A718" s="56"/>
    </row>
    <row r="719">
      <c r="A719" s="56"/>
    </row>
    <row r="720">
      <c r="A720" s="56"/>
    </row>
    <row r="721">
      <c r="A721" s="56"/>
    </row>
    <row r="722">
      <c r="A722" s="56"/>
    </row>
    <row r="723">
      <c r="A723" s="56"/>
    </row>
    <row r="724">
      <c r="A724" s="56"/>
    </row>
    <row r="725">
      <c r="A725" s="56"/>
    </row>
    <row r="726">
      <c r="A726" s="56"/>
    </row>
    <row r="727">
      <c r="A727" s="56"/>
    </row>
    <row r="728">
      <c r="A728" s="56"/>
    </row>
    <row r="729">
      <c r="A729" s="56"/>
    </row>
    <row r="730">
      <c r="A730" s="56"/>
    </row>
    <row r="731">
      <c r="A731" s="56"/>
    </row>
    <row r="732">
      <c r="A732" s="56"/>
    </row>
    <row r="733">
      <c r="A733" s="56"/>
    </row>
    <row r="734">
      <c r="A734" s="56"/>
    </row>
    <row r="735">
      <c r="A735" s="56"/>
    </row>
    <row r="736">
      <c r="A736" s="56"/>
    </row>
    <row r="737">
      <c r="A737" s="56"/>
    </row>
    <row r="738">
      <c r="A738" s="56"/>
    </row>
    <row r="739">
      <c r="A739" s="56"/>
    </row>
    <row r="740">
      <c r="A740" s="56"/>
    </row>
    <row r="741">
      <c r="A741" s="56"/>
    </row>
    <row r="742">
      <c r="A742" s="56"/>
    </row>
    <row r="743">
      <c r="A743" s="56"/>
    </row>
    <row r="744">
      <c r="A744" s="56"/>
    </row>
    <row r="745">
      <c r="A745" s="56"/>
    </row>
    <row r="746">
      <c r="A746" s="56"/>
    </row>
    <row r="747">
      <c r="A747" s="56"/>
    </row>
    <row r="748">
      <c r="A748" s="56"/>
    </row>
    <row r="749">
      <c r="A749" s="56"/>
    </row>
    <row r="750">
      <c r="A750" s="56"/>
    </row>
    <row r="751">
      <c r="A751" s="56"/>
    </row>
    <row r="752">
      <c r="A752" s="56"/>
    </row>
    <row r="753">
      <c r="A753" s="56"/>
    </row>
    <row r="754">
      <c r="A754" s="56"/>
    </row>
    <row r="755">
      <c r="A755" s="56"/>
    </row>
    <row r="756">
      <c r="A756" s="56"/>
    </row>
    <row r="757">
      <c r="A757" s="56"/>
    </row>
    <row r="758">
      <c r="A758" s="56"/>
    </row>
    <row r="759">
      <c r="A759" s="56"/>
    </row>
    <row r="760">
      <c r="A760" s="56"/>
    </row>
    <row r="761">
      <c r="A761" s="56"/>
    </row>
    <row r="762">
      <c r="A762" s="56"/>
    </row>
    <row r="763">
      <c r="A763" s="56"/>
    </row>
    <row r="764">
      <c r="A764" s="56"/>
    </row>
    <row r="765">
      <c r="A765" s="56"/>
    </row>
    <row r="766">
      <c r="A766" s="56"/>
    </row>
    <row r="767">
      <c r="A767" s="56"/>
    </row>
    <row r="768">
      <c r="A768" s="56"/>
    </row>
    <row r="769">
      <c r="A769" s="56"/>
    </row>
    <row r="770">
      <c r="A770" s="56"/>
    </row>
    <row r="771">
      <c r="A771" s="56"/>
    </row>
    <row r="772">
      <c r="A772" s="56"/>
    </row>
    <row r="773">
      <c r="A773" s="56"/>
    </row>
    <row r="774">
      <c r="A774" s="56"/>
    </row>
    <row r="775">
      <c r="A775" s="56"/>
    </row>
    <row r="776">
      <c r="A776" s="56"/>
    </row>
    <row r="777">
      <c r="A777" s="56"/>
    </row>
    <row r="778">
      <c r="A778" s="56"/>
    </row>
    <row r="779">
      <c r="A779" s="56"/>
    </row>
    <row r="780">
      <c r="A780" s="56"/>
    </row>
    <row r="781">
      <c r="A781" s="56"/>
    </row>
    <row r="782">
      <c r="A782" s="56"/>
    </row>
    <row r="783">
      <c r="A783" s="56"/>
    </row>
    <row r="784">
      <c r="A784" s="56"/>
    </row>
    <row r="785">
      <c r="A785" s="56"/>
    </row>
    <row r="786">
      <c r="A786" s="56"/>
    </row>
    <row r="787">
      <c r="A787" s="56"/>
    </row>
    <row r="788">
      <c r="A788" s="56"/>
    </row>
    <row r="789">
      <c r="A789" s="56"/>
    </row>
    <row r="790">
      <c r="A790" s="56"/>
    </row>
    <row r="791">
      <c r="A791" s="56"/>
    </row>
    <row r="792">
      <c r="A792" s="56"/>
    </row>
    <row r="793">
      <c r="A793" s="56"/>
    </row>
    <row r="794">
      <c r="A794" s="56"/>
    </row>
    <row r="795">
      <c r="A795" s="56"/>
    </row>
    <row r="796">
      <c r="A796" s="56"/>
    </row>
    <row r="797">
      <c r="A797" s="56"/>
    </row>
    <row r="798">
      <c r="A798" s="56"/>
    </row>
    <row r="799">
      <c r="A799" s="56"/>
    </row>
    <row r="800">
      <c r="A800" s="56"/>
    </row>
    <row r="801">
      <c r="A801" s="56"/>
    </row>
    <row r="802">
      <c r="A802" s="56"/>
    </row>
    <row r="803">
      <c r="A803" s="56"/>
    </row>
    <row r="804">
      <c r="A804" s="56"/>
    </row>
    <row r="805">
      <c r="A805" s="56"/>
    </row>
    <row r="806">
      <c r="A806" s="56"/>
    </row>
    <row r="807">
      <c r="A807" s="56"/>
    </row>
    <row r="808">
      <c r="A808" s="56"/>
    </row>
    <row r="809">
      <c r="A809" s="56"/>
    </row>
    <row r="810">
      <c r="A810" s="56"/>
    </row>
    <row r="811">
      <c r="A811" s="56"/>
    </row>
    <row r="812">
      <c r="A812" s="56"/>
    </row>
    <row r="813">
      <c r="A813" s="56"/>
    </row>
    <row r="814">
      <c r="A814" s="56"/>
    </row>
    <row r="815">
      <c r="A815" s="56"/>
    </row>
    <row r="816">
      <c r="A816" s="56"/>
    </row>
    <row r="817">
      <c r="A817" s="56"/>
    </row>
    <row r="818">
      <c r="A818" s="56"/>
    </row>
    <row r="819">
      <c r="A819" s="56"/>
    </row>
    <row r="820">
      <c r="A820" s="56"/>
    </row>
    <row r="821">
      <c r="A821" s="56"/>
    </row>
    <row r="822">
      <c r="A822" s="56"/>
    </row>
    <row r="823">
      <c r="A823" s="56"/>
    </row>
    <row r="824">
      <c r="A824" s="56"/>
    </row>
    <row r="825">
      <c r="A825" s="56"/>
    </row>
    <row r="826">
      <c r="A826" s="56"/>
    </row>
    <row r="827">
      <c r="A827" s="56"/>
    </row>
    <row r="828">
      <c r="A828" s="56"/>
    </row>
    <row r="829">
      <c r="A829" s="56"/>
    </row>
    <row r="830">
      <c r="A830" s="56"/>
    </row>
    <row r="831">
      <c r="A831" s="56"/>
    </row>
    <row r="832">
      <c r="A832" s="56"/>
    </row>
    <row r="833">
      <c r="A833" s="56"/>
    </row>
    <row r="834">
      <c r="A834" s="56"/>
    </row>
    <row r="835">
      <c r="A835" s="56"/>
    </row>
    <row r="836">
      <c r="A836" s="56"/>
    </row>
    <row r="837">
      <c r="A837" s="56"/>
    </row>
    <row r="838">
      <c r="A838" s="56"/>
    </row>
    <row r="839">
      <c r="A839" s="56"/>
    </row>
    <row r="840">
      <c r="A840" s="56"/>
    </row>
    <row r="841">
      <c r="A841" s="56"/>
    </row>
    <row r="842">
      <c r="A842" s="56"/>
    </row>
    <row r="843">
      <c r="A843" s="56"/>
    </row>
    <row r="844">
      <c r="A844" s="56"/>
    </row>
    <row r="845">
      <c r="A845" s="56"/>
    </row>
    <row r="846">
      <c r="A846" s="56"/>
    </row>
    <row r="847">
      <c r="A847" s="56"/>
    </row>
    <row r="848">
      <c r="A848" s="56"/>
    </row>
    <row r="849">
      <c r="A849" s="56"/>
    </row>
    <row r="850">
      <c r="A850" s="56"/>
    </row>
    <row r="851">
      <c r="A851" s="56"/>
    </row>
    <row r="852">
      <c r="A852" s="56"/>
    </row>
    <row r="853">
      <c r="A853" s="56"/>
    </row>
    <row r="854">
      <c r="A854" s="56"/>
    </row>
    <row r="855">
      <c r="A855" s="56"/>
    </row>
    <row r="856">
      <c r="A856" s="56"/>
    </row>
    <row r="857">
      <c r="A857" s="56"/>
    </row>
    <row r="858">
      <c r="A858" s="56"/>
    </row>
    <row r="859">
      <c r="A859" s="56"/>
    </row>
    <row r="860">
      <c r="A860" s="56"/>
    </row>
    <row r="861">
      <c r="A861" s="56"/>
    </row>
    <row r="862">
      <c r="A862" s="56"/>
    </row>
    <row r="863">
      <c r="A863" s="56"/>
    </row>
    <row r="864">
      <c r="A864" s="56"/>
    </row>
    <row r="865">
      <c r="A865" s="56"/>
    </row>
    <row r="866">
      <c r="A866" s="56"/>
    </row>
    <row r="867">
      <c r="A867" s="56"/>
    </row>
    <row r="868">
      <c r="A868" s="56"/>
    </row>
    <row r="869">
      <c r="A869" s="56"/>
    </row>
    <row r="870">
      <c r="A870" s="56"/>
    </row>
    <row r="871">
      <c r="A871" s="56"/>
    </row>
    <row r="872">
      <c r="A872" s="56"/>
    </row>
    <row r="873">
      <c r="A873" s="56"/>
    </row>
    <row r="874">
      <c r="A874" s="56"/>
    </row>
    <row r="875">
      <c r="A875" s="56"/>
    </row>
    <row r="876">
      <c r="A876" s="56"/>
    </row>
    <row r="877">
      <c r="A877" s="56"/>
    </row>
    <row r="878">
      <c r="A878" s="56"/>
    </row>
    <row r="879">
      <c r="A879" s="56"/>
    </row>
    <row r="880">
      <c r="A880" s="56"/>
    </row>
    <row r="881">
      <c r="A881" s="56"/>
    </row>
    <row r="882">
      <c r="A882" s="56"/>
    </row>
    <row r="883">
      <c r="A883" s="56"/>
    </row>
    <row r="884">
      <c r="A884" s="56"/>
    </row>
    <row r="885">
      <c r="A885" s="56"/>
    </row>
    <row r="886">
      <c r="A886" s="56"/>
    </row>
    <row r="887">
      <c r="A887" s="56"/>
    </row>
    <row r="888">
      <c r="A888" s="56"/>
    </row>
    <row r="889">
      <c r="A889" s="56"/>
    </row>
    <row r="890">
      <c r="A890" s="56"/>
    </row>
    <row r="891">
      <c r="A891" s="56"/>
    </row>
    <row r="892">
      <c r="A892" s="56"/>
    </row>
    <row r="893">
      <c r="A893" s="56"/>
    </row>
    <row r="894">
      <c r="A894" s="56"/>
    </row>
    <row r="895">
      <c r="A895" s="56"/>
    </row>
    <row r="896">
      <c r="A896" s="56"/>
    </row>
    <row r="897">
      <c r="A897" s="56"/>
    </row>
    <row r="898">
      <c r="A898" s="56"/>
    </row>
    <row r="899">
      <c r="A899" s="56"/>
    </row>
    <row r="900">
      <c r="A900" s="56"/>
    </row>
    <row r="901">
      <c r="A901" s="56"/>
    </row>
    <row r="902">
      <c r="A902" s="56"/>
    </row>
    <row r="903">
      <c r="A903" s="56"/>
    </row>
    <row r="904">
      <c r="A904" s="56"/>
    </row>
    <row r="905">
      <c r="A905" s="56"/>
    </row>
    <row r="906">
      <c r="A906" s="56"/>
    </row>
    <row r="907">
      <c r="A907" s="56"/>
    </row>
    <row r="908">
      <c r="A908" s="56"/>
    </row>
    <row r="909">
      <c r="A909" s="56"/>
    </row>
    <row r="910">
      <c r="A910" s="56"/>
    </row>
    <row r="911">
      <c r="A911" s="56"/>
    </row>
    <row r="912">
      <c r="A912" s="56"/>
    </row>
    <row r="913">
      <c r="A913" s="56"/>
    </row>
    <row r="914">
      <c r="A914" s="56"/>
    </row>
    <row r="915">
      <c r="A915" s="56"/>
    </row>
    <row r="916">
      <c r="A916" s="56"/>
    </row>
    <row r="917">
      <c r="A917" s="56"/>
    </row>
    <row r="918">
      <c r="A918" s="56"/>
    </row>
    <row r="919">
      <c r="A919" s="56"/>
    </row>
    <row r="920">
      <c r="A920" s="56"/>
    </row>
    <row r="921">
      <c r="A921" s="56"/>
    </row>
    <row r="922">
      <c r="A922" s="56"/>
    </row>
    <row r="923">
      <c r="A923" s="56"/>
    </row>
    <row r="924">
      <c r="A924" s="56"/>
    </row>
    <row r="925">
      <c r="A925" s="56"/>
    </row>
    <row r="926">
      <c r="A926" s="56"/>
    </row>
    <row r="927">
      <c r="A927" s="56"/>
    </row>
    <row r="928">
      <c r="A928" s="56"/>
    </row>
    <row r="929">
      <c r="A929" s="56"/>
    </row>
    <row r="930">
      <c r="A930" s="56"/>
    </row>
    <row r="931">
      <c r="A931" s="56"/>
    </row>
    <row r="932">
      <c r="A932" s="56"/>
    </row>
    <row r="933">
      <c r="A933" s="56"/>
    </row>
    <row r="934">
      <c r="A934" s="56"/>
    </row>
    <row r="935">
      <c r="A935" s="56"/>
    </row>
    <row r="936">
      <c r="A936" s="56"/>
    </row>
    <row r="937">
      <c r="A937" s="56"/>
    </row>
    <row r="938">
      <c r="A938" s="56"/>
    </row>
    <row r="939">
      <c r="A939" s="56"/>
    </row>
    <row r="940">
      <c r="A940" s="56"/>
    </row>
    <row r="941">
      <c r="A941" s="56"/>
    </row>
    <row r="942">
      <c r="A942" s="56"/>
    </row>
    <row r="943">
      <c r="A943" s="56"/>
    </row>
    <row r="944">
      <c r="A944" s="56"/>
    </row>
    <row r="945">
      <c r="A945" s="56"/>
    </row>
    <row r="946">
      <c r="A946" s="56"/>
    </row>
    <row r="947">
      <c r="A947" s="56"/>
    </row>
    <row r="948">
      <c r="A948" s="56"/>
    </row>
    <row r="949">
      <c r="A949" s="56"/>
    </row>
    <row r="950">
      <c r="A950" s="56"/>
    </row>
    <row r="951">
      <c r="A951" s="56"/>
    </row>
    <row r="952">
      <c r="A952" s="56"/>
    </row>
    <row r="953">
      <c r="A953" s="56"/>
    </row>
    <row r="954">
      <c r="A954" s="56"/>
    </row>
    <row r="955">
      <c r="A955" s="56"/>
    </row>
    <row r="956">
      <c r="A956" s="56"/>
    </row>
    <row r="957">
      <c r="A957" s="56"/>
    </row>
    <row r="958">
      <c r="A958" s="56"/>
    </row>
    <row r="959">
      <c r="A959" s="56"/>
    </row>
    <row r="960">
      <c r="A960" s="56"/>
    </row>
    <row r="961">
      <c r="A961" s="56"/>
    </row>
    <row r="962">
      <c r="A962" s="56"/>
    </row>
    <row r="963">
      <c r="A963" s="56"/>
    </row>
    <row r="964">
      <c r="A964" s="56"/>
    </row>
    <row r="965">
      <c r="A965" s="56"/>
    </row>
    <row r="966">
      <c r="A966" s="56"/>
    </row>
    <row r="967">
      <c r="A967" s="56"/>
    </row>
    <row r="968">
      <c r="A968" s="56"/>
    </row>
    <row r="969">
      <c r="A969" s="56"/>
    </row>
    <row r="970">
      <c r="A970" s="56"/>
    </row>
    <row r="971">
      <c r="A971" s="56"/>
    </row>
    <row r="972">
      <c r="A972" s="56"/>
    </row>
    <row r="973">
      <c r="A973" s="56"/>
    </row>
    <row r="974">
      <c r="A974" s="56"/>
    </row>
    <row r="975">
      <c r="A975" s="56"/>
    </row>
    <row r="976">
      <c r="A976" s="56"/>
    </row>
    <row r="977">
      <c r="A977" s="56"/>
    </row>
    <row r="978">
      <c r="A978" s="56"/>
    </row>
    <row r="979">
      <c r="A979" s="56"/>
    </row>
    <row r="980">
      <c r="A980" s="56"/>
    </row>
    <row r="981">
      <c r="A981" s="56"/>
    </row>
    <row r="982">
      <c r="A982" s="56"/>
    </row>
    <row r="983">
      <c r="A983" s="56"/>
    </row>
    <row r="984">
      <c r="A984" s="56"/>
    </row>
    <row r="985">
      <c r="A985" s="56"/>
    </row>
    <row r="986">
      <c r="A986" s="56"/>
    </row>
    <row r="987">
      <c r="A987" s="56"/>
    </row>
    <row r="988">
      <c r="A988" s="56"/>
    </row>
    <row r="989">
      <c r="A989" s="56"/>
    </row>
    <row r="990">
      <c r="A990" s="56"/>
    </row>
    <row r="991">
      <c r="A991" s="56"/>
    </row>
    <row r="992">
      <c r="A992" s="56"/>
    </row>
    <row r="993">
      <c r="A993" s="56"/>
    </row>
    <row r="994">
      <c r="A994" s="56"/>
    </row>
    <row r="995">
      <c r="A995" s="56"/>
    </row>
    <row r="996">
      <c r="A996" s="56"/>
    </row>
    <row r="997">
      <c r="A997" s="56"/>
    </row>
    <row r="998">
      <c r="A998" s="56"/>
    </row>
    <row r="999">
      <c r="A999" s="56"/>
    </row>
    <row r="1000">
      <c r="A1000" s="56"/>
    </row>
  </sheetData>
  <mergeCells count="6">
    <mergeCell ref="H8:I8"/>
    <mergeCell ref="H9:I9"/>
    <mergeCell ref="H10:I10"/>
    <mergeCell ref="H11:I11"/>
    <mergeCell ref="H12:I12"/>
    <mergeCell ref="H13:I13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9.14"/>
    <col customWidth="1" min="3" max="7" width="8.71"/>
    <col customWidth="1" min="8" max="8" width="9.86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58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59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3</v>
      </c>
      <c r="C6" s="11"/>
      <c r="D6" s="11"/>
      <c r="E6" s="11"/>
      <c r="F6" s="11"/>
      <c r="G6" s="11"/>
      <c r="H6" s="12"/>
      <c r="I6" s="9"/>
      <c r="J6" s="10" t="s">
        <v>4</v>
      </c>
      <c r="K6" s="11"/>
      <c r="L6" s="11"/>
      <c r="M6" s="11"/>
      <c r="N6" s="11"/>
      <c r="O6" s="11"/>
      <c r="P6" s="11"/>
      <c r="Q6" s="13"/>
      <c r="R6" s="9"/>
      <c r="S6" s="10" t="s">
        <v>5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25">
        <v>11405.0</v>
      </c>
      <c r="C9" s="23">
        <v>19.0</v>
      </c>
      <c r="D9" s="23">
        <v>39.0</v>
      </c>
      <c r="E9" s="23">
        <v>319.0</v>
      </c>
      <c r="F9" s="18" t="s">
        <v>23</v>
      </c>
      <c r="G9" s="9">
        <f t="shared" ref="G9:G17" si="2">SUM(B9:F9)</f>
        <v>11782</v>
      </c>
      <c r="H9" s="22">
        <f>G9/G19</f>
        <v>0.6488600066</v>
      </c>
      <c r="I9" s="9"/>
      <c r="J9" s="25">
        <v>2375.0</v>
      </c>
      <c r="K9" s="23">
        <v>43.0</v>
      </c>
      <c r="L9" s="23">
        <v>59.0</v>
      </c>
      <c r="M9" s="23">
        <v>490.0</v>
      </c>
      <c r="N9" s="9">
        <v>15.0</v>
      </c>
      <c r="O9" s="18" t="s">
        <v>23</v>
      </c>
      <c r="P9" s="9">
        <f t="shared" ref="P9:P17" si="3">SUM(J9:O9)</f>
        <v>2982</v>
      </c>
      <c r="Q9" s="22">
        <f>P9/P19</f>
        <v>0.8364656381</v>
      </c>
      <c r="R9" s="9"/>
      <c r="S9" s="9">
        <f t="shared" ref="S9:V9" si="1">B9+J9</f>
        <v>13780</v>
      </c>
      <c r="T9" s="9">
        <f t="shared" si="1"/>
        <v>62</v>
      </c>
      <c r="U9" s="9">
        <f t="shared" si="1"/>
        <v>98</v>
      </c>
      <c r="V9" s="9">
        <f t="shared" si="1"/>
        <v>809</v>
      </c>
      <c r="W9" s="9">
        <f t="shared" ref="W9:W17" si="5">N9</f>
        <v>15</v>
      </c>
      <c r="X9" s="18" t="s">
        <v>23</v>
      </c>
      <c r="Y9" s="9">
        <f t="shared" ref="Y9:Y17" si="6">SUM(S9:X9)</f>
        <v>14764</v>
      </c>
      <c r="Z9" s="22">
        <f>Y9/Y19</f>
        <v>0.679648299</v>
      </c>
    </row>
    <row r="10" ht="12.0" customHeight="1">
      <c r="A10" s="19" t="s">
        <v>16</v>
      </c>
      <c r="B10" s="23">
        <v>1.0</v>
      </c>
      <c r="C10" s="25">
        <v>1912.0</v>
      </c>
      <c r="D10" s="25">
        <v>2572.0</v>
      </c>
      <c r="E10" s="23">
        <v>38.0</v>
      </c>
      <c r="F10" s="18" t="s">
        <v>23</v>
      </c>
      <c r="G10" s="9">
        <f t="shared" si="2"/>
        <v>4523</v>
      </c>
      <c r="H10" s="22">
        <f>G10/G19</f>
        <v>0.2490913096</v>
      </c>
      <c r="I10" s="9"/>
      <c r="J10" s="23">
        <v>0.0</v>
      </c>
      <c r="K10" s="23">
        <v>118.0</v>
      </c>
      <c r="L10" s="23">
        <v>67.0</v>
      </c>
      <c r="M10" s="23">
        <v>8.0</v>
      </c>
      <c r="N10" s="9">
        <v>0.0</v>
      </c>
      <c r="O10" s="18" t="s">
        <v>23</v>
      </c>
      <c r="P10" s="9">
        <f t="shared" si="3"/>
        <v>193</v>
      </c>
      <c r="Q10" s="22">
        <f>P10/P19</f>
        <v>0.05413744741</v>
      </c>
      <c r="R10" s="9"/>
      <c r="S10" s="9">
        <f t="shared" ref="S10:V10" si="4">B10+J10</f>
        <v>1</v>
      </c>
      <c r="T10" s="9">
        <f t="shared" si="4"/>
        <v>2030</v>
      </c>
      <c r="U10" s="9">
        <f t="shared" si="4"/>
        <v>2639</v>
      </c>
      <c r="V10" s="9">
        <f t="shared" si="4"/>
        <v>46</v>
      </c>
      <c r="W10" s="9">
        <f t="shared" si="5"/>
        <v>0</v>
      </c>
      <c r="X10" s="18" t="s">
        <v>23</v>
      </c>
      <c r="Y10" s="9">
        <f t="shared" si="6"/>
        <v>4716</v>
      </c>
      <c r="Z10" s="22">
        <f>Y10/Y19</f>
        <v>0.217097086</v>
      </c>
    </row>
    <row r="11" ht="12.0" customHeight="1">
      <c r="A11" s="19" t="s">
        <v>17</v>
      </c>
      <c r="B11" s="23">
        <v>1.0</v>
      </c>
      <c r="C11" s="25">
        <v>1751.0</v>
      </c>
      <c r="D11" s="23">
        <v>0.0</v>
      </c>
      <c r="E11" s="23">
        <v>0.0</v>
      </c>
      <c r="F11" s="18" t="s">
        <v>23</v>
      </c>
      <c r="G11" s="9">
        <f t="shared" si="2"/>
        <v>1752</v>
      </c>
      <c r="H11" s="22">
        <f>G11/G19</f>
        <v>0.09648639718</v>
      </c>
      <c r="I11" s="9"/>
      <c r="J11" s="23">
        <v>0.0</v>
      </c>
      <c r="K11" s="23">
        <v>355.0</v>
      </c>
      <c r="L11" s="23">
        <v>0.0</v>
      </c>
      <c r="M11" s="23">
        <v>1.0</v>
      </c>
      <c r="N11" s="9">
        <v>0.0</v>
      </c>
      <c r="O11" s="18" t="s">
        <v>23</v>
      </c>
      <c r="P11" s="9">
        <f t="shared" si="3"/>
        <v>356</v>
      </c>
      <c r="Q11" s="22">
        <f>P11/P19</f>
        <v>0.09985974755</v>
      </c>
      <c r="R11" s="9"/>
      <c r="S11" s="9">
        <f t="shared" ref="S11:V11" si="7">B11+J11</f>
        <v>1</v>
      </c>
      <c r="T11" s="9">
        <f t="shared" si="7"/>
        <v>2106</v>
      </c>
      <c r="U11" s="9">
        <f t="shared" si="7"/>
        <v>0</v>
      </c>
      <c r="V11" s="9">
        <f t="shared" si="7"/>
        <v>1</v>
      </c>
      <c r="W11" s="9">
        <f t="shared" si="5"/>
        <v>0</v>
      </c>
      <c r="X11" s="18" t="s">
        <v>23</v>
      </c>
      <c r="Y11" s="9">
        <f t="shared" si="6"/>
        <v>2108</v>
      </c>
      <c r="Z11" s="22">
        <f>Y11/Y19</f>
        <v>0.09704000368</v>
      </c>
    </row>
    <row r="12" ht="12.0" customHeight="1">
      <c r="A12" s="19" t="s">
        <v>18</v>
      </c>
      <c r="B12" s="23">
        <v>0.0</v>
      </c>
      <c r="C12" s="23">
        <v>3.0</v>
      </c>
      <c r="D12" s="23">
        <v>25.0</v>
      </c>
      <c r="E12" s="23">
        <v>0.0</v>
      </c>
      <c r="F12" s="18" t="s">
        <v>23</v>
      </c>
      <c r="G12" s="9">
        <f t="shared" si="2"/>
        <v>28</v>
      </c>
      <c r="H12" s="22">
        <f>G12/G19</f>
        <v>0.001542020046</v>
      </c>
      <c r="I12" s="9"/>
      <c r="J12" s="23">
        <v>0.0</v>
      </c>
      <c r="K12" s="23">
        <v>0.0</v>
      </c>
      <c r="L12" s="23">
        <v>0.0</v>
      </c>
      <c r="M12" s="23">
        <v>0.0</v>
      </c>
      <c r="N12" s="9">
        <v>0.0</v>
      </c>
      <c r="O12" s="18" t="s">
        <v>23</v>
      </c>
      <c r="P12" s="9">
        <f t="shared" si="3"/>
        <v>0</v>
      </c>
      <c r="Q12" s="22">
        <f>P12/P19</f>
        <v>0</v>
      </c>
      <c r="R12" s="9"/>
      <c r="S12" s="9">
        <f t="shared" ref="S12:V12" si="8">B12+J12</f>
        <v>0</v>
      </c>
      <c r="T12" s="9">
        <f t="shared" si="8"/>
        <v>3</v>
      </c>
      <c r="U12" s="9">
        <f t="shared" si="8"/>
        <v>25</v>
      </c>
      <c r="V12" s="9">
        <f t="shared" si="8"/>
        <v>0</v>
      </c>
      <c r="W12" s="9">
        <f t="shared" si="5"/>
        <v>0</v>
      </c>
      <c r="X12" s="18" t="s">
        <v>23</v>
      </c>
      <c r="Y12" s="9">
        <f t="shared" si="6"/>
        <v>28</v>
      </c>
      <c r="Z12" s="22">
        <f>Y12/Y19</f>
        <v>0.001288956406</v>
      </c>
    </row>
    <row r="13" ht="12.0" customHeight="1">
      <c r="A13" s="19" t="s">
        <v>63</v>
      </c>
      <c r="B13" s="23">
        <v>0.0</v>
      </c>
      <c r="C13" s="23">
        <v>18.0</v>
      </c>
      <c r="D13" s="23">
        <v>28.0</v>
      </c>
      <c r="E13" s="23">
        <v>1.0</v>
      </c>
      <c r="F13" s="18" t="s">
        <v>23</v>
      </c>
      <c r="G13" s="9">
        <f t="shared" si="2"/>
        <v>47</v>
      </c>
      <c r="H13" s="22">
        <f>G13/G19</f>
        <v>0.002588390792</v>
      </c>
      <c r="I13" s="9"/>
      <c r="J13" s="23">
        <v>0.0</v>
      </c>
      <c r="K13" s="23">
        <v>20.0</v>
      </c>
      <c r="L13" s="23">
        <v>6.0</v>
      </c>
      <c r="M13" s="23">
        <v>1.0</v>
      </c>
      <c r="N13" s="9">
        <v>0.0</v>
      </c>
      <c r="O13" s="18" t="s">
        <v>23</v>
      </c>
      <c r="P13" s="9">
        <f t="shared" si="3"/>
        <v>27</v>
      </c>
      <c r="Q13" s="22">
        <f>P13/P19</f>
        <v>0.007573632539</v>
      </c>
      <c r="R13" s="9"/>
      <c r="S13" s="9">
        <f t="shared" ref="S13:V13" si="9">B13+J13</f>
        <v>0</v>
      </c>
      <c r="T13" s="9">
        <f t="shared" si="9"/>
        <v>38</v>
      </c>
      <c r="U13" s="9">
        <f t="shared" si="9"/>
        <v>34</v>
      </c>
      <c r="V13" s="9">
        <f t="shared" si="9"/>
        <v>2</v>
      </c>
      <c r="W13" s="9">
        <f t="shared" si="5"/>
        <v>0</v>
      </c>
      <c r="X13" s="18" t="s">
        <v>23</v>
      </c>
      <c r="Y13" s="9">
        <f t="shared" si="6"/>
        <v>74</v>
      </c>
      <c r="Z13" s="22">
        <f>Y13/Y19</f>
        <v>0.003406527644</v>
      </c>
    </row>
    <row r="14" ht="12.0" customHeight="1">
      <c r="A14" s="19" t="s">
        <v>19</v>
      </c>
      <c r="B14" s="23">
        <v>0.0</v>
      </c>
      <c r="C14" s="23">
        <v>24.0</v>
      </c>
      <c r="D14" s="23">
        <v>0.0</v>
      </c>
      <c r="E14" s="23">
        <v>1.0</v>
      </c>
      <c r="F14" s="18" t="s">
        <v>23</v>
      </c>
      <c r="G14" s="9">
        <f t="shared" si="2"/>
        <v>25</v>
      </c>
      <c r="H14" s="22">
        <f>G14/G19</f>
        <v>0.001376803613</v>
      </c>
      <c r="I14" s="9"/>
      <c r="J14" s="23">
        <v>0.0</v>
      </c>
      <c r="K14" s="23">
        <v>5.0</v>
      </c>
      <c r="L14" s="23">
        <v>0.0</v>
      </c>
      <c r="M14" s="23">
        <v>0.0</v>
      </c>
      <c r="N14" s="9">
        <v>0.0</v>
      </c>
      <c r="O14" s="18" t="s">
        <v>23</v>
      </c>
      <c r="P14" s="9">
        <f t="shared" si="3"/>
        <v>5</v>
      </c>
      <c r="Q14" s="22">
        <f>P14/P19</f>
        <v>0.001402524544</v>
      </c>
      <c r="R14" s="9"/>
      <c r="S14" s="9">
        <f t="shared" ref="S14:V14" si="10">B14+J14</f>
        <v>0</v>
      </c>
      <c r="T14" s="9">
        <f t="shared" si="10"/>
        <v>29</v>
      </c>
      <c r="U14" s="9">
        <f t="shared" si="10"/>
        <v>0</v>
      </c>
      <c r="V14" s="9">
        <f t="shared" si="10"/>
        <v>1</v>
      </c>
      <c r="W14" s="9">
        <f t="shared" si="5"/>
        <v>0</v>
      </c>
      <c r="X14" s="18" t="s">
        <v>23</v>
      </c>
      <c r="Y14" s="9">
        <f t="shared" si="6"/>
        <v>30</v>
      </c>
      <c r="Z14" s="22">
        <f>Y14/Y19</f>
        <v>0.00138102472</v>
      </c>
    </row>
    <row r="15" ht="12.0" customHeight="1">
      <c r="A15" s="19" t="s">
        <v>64</v>
      </c>
      <c r="B15" s="23">
        <v>0.0</v>
      </c>
      <c r="C15" s="23">
        <v>0.0</v>
      </c>
      <c r="D15" s="23">
        <v>0.0</v>
      </c>
      <c r="E15" s="23">
        <v>0.0</v>
      </c>
      <c r="F15" s="18" t="s">
        <v>23</v>
      </c>
      <c r="G15" s="9">
        <f t="shared" si="2"/>
        <v>0</v>
      </c>
      <c r="H15" s="22">
        <f>G15/G19</f>
        <v>0</v>
      </c>
      <c r="I15" s="9"/>
      <c r="J15" s="23">
        <v>0.0</v>
      </c>
      <c r="K15" s="23">
        <v>0.0</v>
      </c>
      <c r="L15" s="23">
        <v>0.0</v>
      </c>
      <c r="M15" s="23">
        <v>0.0</v>
      </c>
      <c r="N15" s="9">
        <v>0.0</v>
      </c>
      <c r="O15" s="18" t="s">
        <v>23</v>
      </c>
      <c r="P15" s="9">
        <f t="shared" si="3"/>
        <v>0</v>
      </c>
      <c r="Q15" s="22">
        <f>P15/P19</f>
        <v>0</v>
      </c>
      <c r="R15" s="9"/>
      <c r="S15" s="9">
        <f t="shared" ref="S15:V15" si="11">B15+J15</f>
        <v>0</v>
      </c>
      <c r="T15" s="9">
        <f t="shared" si="11"/>
        <v>0</v>
      </c>
      <c r="U15" s="9">
        <f t="shared" si="11"/>
        <v>0</v>
      </c>
      <c r="V15" s="9">
        <f t="shared" si="11"/>
        <v>0</v>
      </c>
      <c r="W15" s="9">
        <f t="shared" si="5"/>
        <v>0</v>
      </c>
      <c r="X15" s="18" t="s">
        <v>23</v>
      </c>
      <c r="Y15" s="9">
        <f t="shared" si="6"/>
        <v>0</v>
      </c>
      <c r="Z15" s="22">
        <f>Y15/Y19</f>
        <v>0</v>
      </c>
    </row>
    <row r="16" ht="12.0" customHeight="1">
      <c r="A16" s="19" t="s">
        <v>65</v>
      </c>
      <c r="B16" s="23">
        <v>0.0</v>
      </c>
      <c r="C16" s="23">
        <v>1.0</v>
      </c>
      <c r="D16" s="23">
        <v>0.0</v>
      </c>
      <c r="E16" s="23">
        <v>0.0</v>
      </c>
      <c r="F16" s="18" t="s">
        <v>23</v>
      </c>
      <c r="G16" s="9">
        <f t="shared" si="2"/>
        <v>1</v>
      </c>
      <c r="H16" s="22">
        <f>G16/G19</f>
        <v>0.00005507214451</v>
      </c>
      <c r="I16" s="9"/>
      <c r="J16" s="23">
        <v>0.0</v>
      </c>
      <c r="K16" s="23">
        <v>1.0</v>
      </c>
      <c r="L16" s="23">
        <v>0.0</v>
      </c>
      <c r="M16" s="23">
        <v>0.0</v>
      </c>
      <c r="N16" s="9">
        <v>0.0</v>
      </c>
      <c r="O16" s="18" t="s">
        <v>23</v>
      </c>
      <c r="P16" s="9">
        <f t="shared" si="3"/>
        <v>1</v>
      </c>
      <c r="Q16" s="22">
        <f>P16/P19</f>
        <v>0.0002805049088</v>
      </c>
      <c r="R16" s="9"/>
      <c r="S16" s="9">
        <f t="shared" ref="S16:V16" si="12">B16+J16</f>
        <v>0</v>
      </c>
      <c r="T16" s="9">
        <f t="shared" si="12"/>
        <v>2</v>
      </c>
      <c r="U16" s="9">
        <f t="shared" si="12"/>
        <v>0</v>
      </c>
      <c r="V16" s="9">
        <f t="shared" si="12"/>
        <v>0</v>
      </c>
      <c r="W16" s="9">
        <f t="shared" si="5"/>
        <v>0</v>
      </c>
      <c r="X16" s="18" t="s">
        <v>23</v>
      </c>
      <c r="Y16" s="9">
        <f t="shared" si="6"/>
        <v>2</v>
      </c>
      <c r="Z16" s="22">
        <f>Y16/Y19</f>
        <v>0.00009206831469</v>
      </c>
    </row>
    <row r="17" ht="12.0" customHeight="1">
      <c r="A17" s="19" t="s">
        <v>66</v>
      </c>
      <c r="B17" s="23">
        <v>0.0</v>
      </c>
      <c r="C17" s="23">
        <v>0.0</v>
      </c>
      <c r="D17" s="23">
        <v>0.0</v>
      </c>
      <c r="E17" s="23">
        <v>0.0</v>
      </c>
      <c r="F17" s="18" t="s">
        <v>23</v>
      </c>
      <c r="G17" s="9">
        <f t="shared" si="2"/>
        <v>0</v>
      </c>
      <c r="H17" s="22">
        <f>G17/G19</f>
        <v>0</v>
      </c>
      <c r="I17" s="9"/>
      <c r="J17" s="23">
        <v>0.0</v>
      </c>
      <c r="K17" s="23">
        <v>1.0</v>
      </c>
      <c r="L17" s="23">
        <v>0.0</v>
      </c>
      <c r="M17" s="23">
        <v>0.0</v>
      </c>
      <c r="N17" s="9">
        <v>0.0</v>
      </c>
      <c r="O17" s="18" t="s">
        <v>23</v>
      </c>
      <c r="P17" s="9">
        <f t="shared" si="3"/>
        <v>1</v>
      </c>
      <c r="Q17" s="22">
        <f>P17/P19</f>
        <v>0.0002805049088</v>
      </c>
      <c r="R17" s="9"/>
      <c r="S17" s="9">
        <f t="shared" ref="S17:V17" si="13">B17+J17</f>
        <v>0</v>
      </c>
      <c r="T17" s="9">
        <f t="shared" si="13"/>
        <v>1</v>
      </c>
      <c r="U17" s="9">
        <f t="shared" si="13"/>
        <v>0</v>
      </c>
      <c r="V17" s="9">
        <f t="shared" si="13"/>
        <v>0</v>
      </c>
      <c r="W17" s="9">
        <f t="shared" si="5"/>
        <v>0</v>
      </c>
      <c r="X17" s="18" t="s">
        <v>23</v>
      </c>
      <c r="Y17" s="9">
        <f t="shared" si="6"/>
        <v>1</v>
      </c>
      <c r="Z17" s="22">
        <f>Y17/Y19</f>
        <v>0.00004603415734</v>
      </c>
    </row>
    <row r="18" ht="12.0" customHeight="1">
      <c r="A18" s="19"/>
      <c r="B18" s="25"/>
      <c r="C18" s="25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18"/>
      <c r="P18" s="9"/>
      <c r="Q18" s="9"/>
      <c r="R18" s="9"/>
      <c r="S18" s="9"/>
      <c r="T18" s="9"/>
      <c r="U18" s="9"/>
      <c r="V18" s="9"/>
      <c r="W18" s="9"/>
      <c r="X18" s="18"/>
      <c r="Y18" s="9"/>
      <c r="Z18" s="9"/>
    </row>
    <row r="19" ht="12.0" customHeight="1">
      <c r="A19" s="26" t="s">
        <v>11</v>
      </c>
      <c r="B19" s="27">
        <f t="shared" ref="B19:E19" si="14">SUM(B9:B17)</f>
        <v>11407</v>
      </c>
      <c r="C19" s="27">
        <f t="shared" si="14"/>
        <v>3728</v>
      </c>
      <c r="D19" s="27">
        <f t="shared" si="14"/>
        <v>2664</v>
      </c>
      <c r="E19" s="27">
        <f t="shared" si="14"/>
        <v>359</v>
      </c>
      <c r="F19" s="47" t="s">
        <v>23</v>
      </c>
      <c r="G19" s="27">
        <f>SUM(B19:F19)</f>
        <v>18158</v>
      </c>
      <c r="H19" s="28">
        <f>G19/G19</f>
        <v>1</v>
      </c>
      <c r="I19" s="27"/>
      <c r="J19" s="27">
        <f t="shared" ref="J19:N19" si="15">SUM(J9:J17)</f>
        <v>2375</v>
      </c>
      <c r="K19" s="27">
        <f t="shared" si="15"/>
        <v>543</v>
      </c>
      <c r="L19" s="27">
        <f t="shared" si="15"/>
        <v>132</v>
      </c>
      <c r="M19" s="27">
        <f t="shared" si="15"/>
        <v>500</v>
      </c>
      <c r="N19" s="27">
        <f t="shared" si="15"/>
        <v>15</v>
      </c>
      <c r="O19" s="47" t="s">
        <v>23</v>
      </c>
      <c r="P19" s="27">
        <f>SUM(J19:O19)</f>
        <v>3565</v>
      </c>
      <c r="Q19" s="28">
        <f>P19/P19</f>
        <v>1</v>
      </c>
      <c r="R19" s="27"/>
      <c r="S19" s="27">
        <f t="shared" ref="S19:V19" si="16">B19+J19</f>
        <v>13782</v>
      </c>
      <c r="T19" s="27">
        <f t="shared" si="16"/>
        <v>4271</v>
      </c>
      <c r="U19" s="27">
        <f t="shared" si="16"/>
        <v>2796</v>
      </c>
      <c r="V19" s="27">
        <f t="shared" si="16"/>
        <v>859</v>
      </c>
      <c r="W19" s="27">
        <f>N19</f>
        <v>15</v>
      </c>
      <c r="X19" s="47" t="s">
        <v>23</v>
      </c>
      <c r="Y19" s="27">
        <f>SUM(S19:X19)</f>
        <v>21723</v>
      </c>
      <c r="Z19" s="28">
        <f>Y19/Y19</f>
        <v>1</v>
      </c>
    </row>
    <row r="20" ht="12.0" customHeight="1">
      <c r="A20" s="26" t="s">
        <v>12</v>
      </c>
      <c r="B20" s="28">
        <f>B19/G19</f>
        <v>0.6282079524</v>
      </c>
      <c r="C20" s="28">
        <f>C19/G19</f>
        <v>0.2053089547</v>
      </c>
      <c r="D20" s="28">
        <f>D19/G19</f>
        <v>0.146712193</v>
      </c>
      <c r="E20" s="28">
        <f>E19/G19</f>
        <v>0.01977089988</v>
      </c>
      <c r="F20" s="47" t="s">
        <v>23</v>
      </c>
      <c r="G20" s="28">
        <f>G19/G19</f>
        <v>1</v>
      </c>
      <c r="H20" s="28"/>
      <c r="I20" s="28"/>
      <c r="J20" s="28">
        <f>J19/P19</f>
        <v>0.6661991585</v>
      </c>
      <c r="K20" s="28">
        <f>K19/P19</f>
        <v>0.1523141655</v>
      </c>
      <c r="L20" s="28">
        <f>L19/P19</f>
        <v>0.03702664797</v>
      </c>
      <c r="M20" s="28">
        <f>M19/P19</f>
        <v>0.1402524544</v>
      </c>
      <c r="N20" s="28">
        <f>N19/P19</f>
        <v>0.004207573633</v>
      </c>
      <c r="O20" s="47" t="s">
        <v>23</v>
      </c>
      <c r="P20" s="28">
        <f>P19/P19</f>
        <v>1</v>
      </c>
      <c r="Q20" s="28"/>
      <c r="R20" s="28"/>
      <c r="S20" s="28">
        <f>S19/Y19</f>
        <v>0.6344427565</v>
      </c>
      <c r="T20" s="28">
        <f>T19/Y19</f>
        <v>0.196611886</v>
      </c>
      <c r="U20" s="28">
        <f>U19/Y19</f>
        <v>0.1287115039</v>
      </c>
      <c r="V20" s="28">
        <f>V19/Y19</f>
        <v>0.03954334116</v>
      </c>
      <c r="W20" s="28">
        <f>W19/Y19</f>
        <v>0.0006905123602</v>
      </c>
      <c r="X20" s="47" t="s">
        <v>23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17">SUM(B10:B17)</f>
        <v>2</v>
      </c>
      <c r="C21" s="9">
        <f t="shared" si="17"/>
        <v>3709</v>
      </c>
      <c r="D21" s="9">
        <f t="shared" si="17"/>
        <v>2625</v>
      </c>
      <c r="E21" s="9">
        <f t="shared" si="17"/>
        <v>40</v>
      </c>
      <c r="F21" s="18" t="s">
        <v>23</v>
      </c>
      <c r="G21" s="9">
        <f>SUM(G10:G17)</f>
        <v>6376</v>
      </c>
      <c r="H21" s="9"/>
      <c r="I21" s="9"/>
      <c r="J21" s="9">
        <f t="shared" ref="J21:N21" si="18">SUM(J10:J17)</f>
        <v>0</v>
      </c>
      <c r="K21" s="9">
        <f t="shared" si="18"/>
        <v>500</v>
      </c>
      <c r="L21" s="9">
        <f t="shared" si="18"/>
        <v>73</v>
      </c>
      <c r="M21" s="9">
        <f t="shared" si="18"/>
        <v>10</v>
      </c>
      <c r="N21" s="9">
        <f t="shared" si="18"/>
        <v>0</v>
      </c>
      <c r="O21" s="18" t="s">
        <v>23</v>
      </c>
      <c r="P21" s="9">
        <f>SUM(P10:P17)</f>
        <v>583</v>
      </c>
      <c r="Q21" s="9"/>
      <c r="R21" s="9"/>
      <c r="S21" s="9">
        <f t="shared" ref="S21:W21" si="19">SUM(S10:S17)</f>
        <v>2</v>
      </c>
      <c r="T21" s="9">
        <f t="shared" si="19"/>
        <v>4209</v>
      </c>
      <c r="U21" s="9">
        <f t="shared" si="19"/>
        <v>2698</v>
      </c>
      <c r="V21" s="9">
        <f t="shared" si="19"/>
        <v>50</v>
      </c>
      <c r="W21" s="9">
        <f t="shared" si="19"/>
        <v>0</v>
      </c>
      <c r="X21" s="18" t="s">
        <v>23</v>
      </c>
      <c r="Y21" s="9">
        <f>SUM(Y10:Y17)</f>
        <v>6959</v>
      </c>
      <c r="Z21" s="9"/>
    </row>
    <row r="22" ht="12.0" customHeight="1">
      <c r="A22" s="29" t="s">
        <v>22</v>
      </c>
      <c r="B22" s="22">
        <f t="shared" ref="B22:E22" si="20">B21/B19</f>
        <v>0.0001753309371</v>
      </c>
      <c r="C22" s="22">
        <f t="shared" si="20"/>
        <v>0.9949034335</v>
      </c>
      <c r="D22" s="22">
        <f t="shared" si="20"/>
        <v>0.9853603604</v>
      </c>
      <c r="E22" s="22">
        <f t="shared" si="20"/>
        <v>0.1114206128</v>
      </c>
      <c r="F22" s="18" t="s">
        <v>23</v>
      </c>
      <c r="G22" s="22">
        <f>G21/G19</f>
        <v>0.3511399934</v>
      </c>
      <c r="H22" s="22"/>
      <c r="I22" s="22"/>
      <c r="J22" s="22">
        <f t="shared" ref="J22:N22" si="21">J21/J19</f>
        <v>0</v>
      </c>
      <c r="K22" s="22">
        <f t="shared" si="21"/>
        <v>0.9208103131</v>
      </c>
      <c r="L22" s="22">
        <f t="shared" si="21"/>
        <v>0.553030303</v>
      </c>
      <c r="M22" s="22">
        <f t="shared" si="21"/>
        <v>0.02</v>
      </c>
      <c r="N22" s="22">
        <f t="shared" si="21"/>
        <v>0</v>
      </c>
      <c r="O22" s="18" t="s">
        <v>23</v>
      </c>
      <c r="P22" s="22">
        <f>P21/P19</f>
        <v>0.1635343619</v>
      </c>
      <c r="Q22" s="22"/>
      <c r="R22" s="22"/>
      <c r="S22" s="22">
        <f t="shared" ref="S22:W22" si="22">S21/S19</f>
        <v>0.000145116819</v>
      </c>
      <c r="T22" s="22">
        <f t="shared" si="22"/>
        <v>0.9854834933</v>
      </c>
      <c r="U22" s="22">
        <f t="shared" si="22"/>
        <v>0.9649499285</v>
      </c>
      <c r="V22" s="22">
        <f t="shared" si="22"/>
        <v>0.05820721769</v>
      </c>
      <c r="W22" s="22">
        <f t="shared" si="22"/>
        <v>0</v>
      </c>
      <c r="X22" s="18" t="s">
        <v>23</v>
      </c>
      <c r="Y22" s="22">
        <f>Y21/Y19</f>
        <v>0.320351701</v>
      </c>
      <c r="Z22" s="22"/>
    </row>
    <row r="23" ht="12.0" customHeight="1">
      <c r="A23" s="31" t="s">
        <v>24</v>
      </c>
      <c r="B23" s="32">
        <f>B21/G21</f>
        <v>0.0003136762861</v>
      </c>
      <c r="C23" s="32">
        <f>C21/G21</f>
        <v>0.5817126725</v>
      </c>
      <c r="D23" s="32">
        <f>D21/G21</f>
        <v>0.4117001255</v>
      </c>
      <c r="E23" s="32">
        <f>E21/G21</f>
        <v>0.006273525721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0.8576329331</v>
      </c>
      <c r="L23" s="32">
        <f>L21/P21</f>
        <v>0.1252144082</v>
      </c>
      <c r="M23" s="32">
        <f>M21/P21</f>
        <v>0.01715265866</v>
      </c>
      <c r="N23" s="32">
        <f>N21/P21</f>
        <v>0</v>
      </c>
      <c r="O23" s="48" t="s">
        <v>23</v>
      </c>
      <c r="P23" s="32">
        <f>P21/P21</f>
        <v>1</v>
      </c>
      <c r="Q23" s="32"/>
      <c r="R23" s="32"/>
      <c r="S23" s="32">
        <f>S21/Y21</f>
        <v>0.0002873976146</v>
      </c>
      <c r="T23" s="32">
        <f>T21/Y21</f>
        <v>0.6048282799</v>
      </c>
      <c r="U23" s="32">
        <f>U21/Y21</f>
        <v>0.3876993821</v>
      </c>
      <c r="V23" s="32">
        <f>V21/Y21</f>
        <v>0.007184940365</v>
      </c>
      <c r="W23" s="32">
        <f>W21/Y21</f>
        <v>0</v>
      </c>
      <c r="X23" s="48" t="s">
        <v>23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26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6" t="s">
        <v>59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3</v>
      </c>
      <c r="C31" s="11"/>
      <c r="D31" s="11"/>
      <c r="E31" s="11"/>
      <c r="F31" s="11"/>
      <c r="G31" s="11"/>
      <c r="H31" s="12"/>
      <c r="I31" s="9"/>
      <c r="J31" s="10" t="s">
        <v>4</v>
      </c>
      <c r="K31" s="11"/>
      <c r="L31" s="11"/>
      <c r="M31" s="11"/>
      <c r="N31" s="11"/>
      <c r="O31" s="11"/>
      <c r="P31" s="11"/>
      <c r="Q31" s="13"/>
      <c r="R31" s="9"/>
      <c r="S31" s="10" t="s">
        <v>5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25">
        <v>2962756.0</v>
      </c>
      <c r="C34" s="25">
        <v>3145.0</v>
      </c>
      <c r="D34" s="25">
        <v>6801.0</v>
      </c>
      <c r="E34" s="25">
        <v>98315.0</v>
      </c>
      <c r="F34" s="18" t="s">
        <v>23</v>
      </c>
      <c r="G34" s="25">
        <v>3071016.0</v>
      </c>
      <c r="H34" s="22">
        <f>G34/G44</f>
        <v>0.7178419134</v>
      </c>
      <c r="I34" s="42"/>
      <c r="J34" s="25">
        <v>2091391.0</v>
      </c>
      <c r="K34" s="25">
        <v>37101.0</v>
      </c>
      <c r="L34" s="25">
        <v>65028.0</v>
      </c>
      <c r="M34" s="25">
        <v>500583.0</v>
      </c>
      <c r="N34" s="9" t="s">
        <v>27</v>
      </c>
      <c r="O34" s="18" t="s">
        <v>23</v>
      </c>
      <c r="P34" s="25">
        <v>2694103.0</v>
      </c>
      <c r="Q34" s="22">
        <f>P34/P44</f>
        <v>0.8467194647</v>
      </c>
      <c r="R34" s="42"/>
      <c r="S34" s="9">
        <f t="shared" ref="S34:V34" si="23">B34+J34</f>
        <v>5054147</v>
      </c>
      <c r="T34" s="9">
        <f t="shared" si="23"/>
        <v>40246</v>
      </c>
      <c r="U34" s="9">
        <f t="shared" si="23"/>
        <v>71829</v>
      </c>
      <c r="V34" s="9">
        <f t="shared" si="23"/>
        <v>598898</v>
      </c>
      <c r="W34" s="9" t="str">
        <f t="shared" ref="W34:W42" si="25">N34</f>
        <v>?</v>
      </c>
      <c r="X34" s="18" t="s">
        <v>23</v>
      </c>
      <c r="Y34" s="9">
        <f t="shared" ref="Y34:Y42" si="26">SUM(S34:X34)</f>
        <v>5765120</v>
      </c>
      <c r="Z34" s="22">
        <f>Y34/Y44</f>
        <v>0.772810816</v>
      </c>
    </row>
    <row r="35" ht="12.0" customHeight="1">
      <c r="A35" s="19" t="s">
        <v>16</v>
      </c>
      <c r="B35" s="23">
        <v>355.0</v>
      </c>
      <c r="C35" s="25">
        <v>350001.0</v>
      </c>
      <c r="D35" s="25">
        <v>415617.0</v>
      </c>
      <c r="E35" s="25">
        <v>8459.0</v>
      </c>
      <c r="F35" s="18" t="s">
        <v>23</v>
      </c>
      <c r="G35" s="25">
        <v>774431.0</v>
      </c>
      <c r="H35" s="22">
        <f>G35/G44</f>
        <v>0.1810212095</v>
      </c>
      <c r="I35" s="42"/>
      <c r="J35" s="23">
        <v>0.0</v>
      </c>
      <c r="K35" s="25">
        <v>97587.0</v>
      </c>
      <c r="L35" s="25">
        <v>46821.0</v>
      </c>
      <c r="M35" s="25">
        <v>6050.0</v>
      </c>
      <c r="N35" s="9">
        <v>0.0</v>
      </c>
      <c r="O35" s="18" t="s">
        <v>23</v>
      </c>
      <c r="P35" s="25">
        <v>150458.0</v>
      </c>
      <c r="Q35" s="22">
        <f>P35/P44</f>
        <v>0.04728687701</v>
      </c>
      <c r="R35" s="42"/>
      <c r="S35" s="9">
        <f t="shared" ref="S35:V35" si="24">B35+J35</f>
        <v>355</v>
      </c>
      <c r="T35" s="9">
        <f t="shared" si="24"/>
        <v>447588</v>
      </c>
      <c r="U35" s="9">
        <f t="shared" si="24"/>
        <v>462438</v>
      </c>
      <c r="V35" s="9">
        <f t="shared" si="24"/>
        <v>14509</v>
      </c>
      <c r="W35" s="9">
        <f t="shared" si="25"/>
        <v>0</v>
      </c>
      <c r="X35" s="18" t="s">
        <v>23</v>
      </c>
      <c r="Y35" s="9">
        <f t="shared" si="26"/>
        <v>924890</v>
      </c>
      <c r="Z35" s="22">
        <f>Y35/Y44</f>
        <v>0.1239809398</v>
      </c>
    </row>
    <row r="36" ht="12.0" customHeight="1">
      <c r="A36" s="19" t="s">
        <v>17</v>
      </c>
      <c r="B36" s="23">
        <v>505.0</v>
      </c>
      <c r="C36" s="25">
        <v>410986.0</v>
      </c>
      <c r="D36" s="23">
        <v>0.0</v>
      </c>
      <c r="E36" s="23">
        <v>0.0</v>
      </c>
      <c r="F36" s="18" t="s">
        <v>23</v>
      </c>
      <c r="G36" s="25">
        <v>411491.0</v>
      </c>
      <c r="H36" s="22">
        <f>G36/G44</f>
        <v>0.09618493905</v>
      </c>
      <c r="I36" s="42"/>
      <c r="J36" s="23">
        <v>0.0</v>
      </c>
      <c r="K36" s="25">
        <v>307946.0</v>
      </c>
      <c r="L36" s="23">
        <v>0.0</v>
      </c>
      <c r="M36" s="25">
        <v>1214.0</v>
      </c>
      <c r="N36" s="9">
        <v>0.0</v>
      </c>
      <c r="O36" s="18" t="s">
        <v>23</v>
      </c>
      <c r="P36" s="25">
        <v>309160.0</v>
      </c>
      <c r="Q36" s="22">
        <f>P36/P44</f>
        <v>0.09716472967</v>
      </c>
      <c r="R36" s="42"/>
      <c r="S36" s="9">
        <f t="shared" ref="S36:V36" si="27">B36+J36</f>
        <v>505</v>
      </c>
      <c r="T36" s="9">
        <f t="shared" si="27"/>
        <v>718932</v>
      </c>
      <c r="U36" s="9">
        <f t="shared" si="27"/>
        <v>0</v>
      </c>
      <c r="V36" s="9">
        <f t="shared" si="27"/>
        <v>1214</v>
      </c>
      <c r="W36" s="9">
        <f t="shared" si="25"/>
        <v>0</v>
      </c>
      <c r="X36" s="18" t="s">
        <v>23</v>
      </c>
      <c r="Y36" s="9">
        <f t="shared" si="26"/>
        <v>720651</v>
      </c>
      <c r="Z36" s="22">
        <f>Y36/Y44</f>
        <v>0.09660282654</v>
      </c>
    </row>
    <row r="37" ht="12.0" customHeight="1">
      <c r="A37" s="19" t="s">
        <v>18</v>
      </c>
      <c r="B37" s="23">
        <v>0.0</v>
      </c>
      <c r="C37" s="23">
        <v>858.0</v>
      </c>
      <c r="D37" s="25">
        <v>4210.0</v>
      </c>
      <c r="E37" s="23">
        <v>0.0</v>
      </c>
      <c r="F37" s="18" t="s">
        <v>23</v>
      </c>
      <c r="G37" s="25">
        <v>5068.0</v>
      </c>
      <c r="H37" s="22">
        <f>G37/G44</f>
        <v>0.001184631671</v>
      </c>
      <c r="I37" s="42"/>
      <c r="J37" s="23">
        <v>0.0</v>
      </c>
      <c r="K37" s="23">
        <v>0.0</v>
      </c>
      <c r="L37" s="23">
        <v>0.0</v>
      </c>
      <c r="M37" s="23">
        <v>0.0</v>
      </c>
      <c r="N37" s="9">
        <v>0.0</v>
      </c>
      <c r="O37" s="18" t="s">
        <v>23</v>
      </c>
      <c r="P37" s="23">
        <v>0.0</v>
      </c>
      <c r="Q37" s="22">
        <f>P37/P44</f>
        <v>0</v>
      </c>
      <c r="R37" s="42"/>
      <c r="S37" s="9">
        <f t="shared" ref="S37:V37" si="28">B37+J37</f>
        <v>0</v>
      </c>
      <c r="T37" s="9">
        <f t="shared" si="28"/>
        <v>858</v>
      </c>
      <c r="U37" s="9">
        <f t="shared" si="28"/>
        <v>4210</v>
      </c>
      <c r="V37" s="9">
        <f t="shared" si="28"/>
        <v>0</v>
      </c>
      <c r="W37" s="9">
        <f t="shared" si="25"/>
        <v>0</v>
      </c>
      <c r="X37" s="18" t="s">
        <v>23</v>
      </c>
      <c r="Y37" s="9">
        <f t="shared" si="26"/>
        <v>5068</v>
      </c>
      <c r="Z37" s="22">
        <f>Y37/Y44</f>
        <v>0.0006793623056</v>
      </c>
    </row>
    <row r="38" ht="12.0" customHeight="1">
      <c r="A38" s="19" t="s">
        <v>63</v>
      </c>
      <c r="B38" s="23">
        <v>0.0</v>
      </c>
      <c r="C38" s="25">
        <v>3600.0</v>
      </c>
      <c r="D38" s="25">
        <v>4731.0</v>
      </c>
      <c r="E38" s="23">
        <v>265.0</v>
      </c>
      <c r="F38" s="18" t="s">
        <v>23</v>
      </c>
      <c r="G38" s="25">
        <v>8596.0</v>
      </c>
      <c r="H38" s="22">
        <f>G38/G44</f>
        <v>0.002009292393</v>
      </c>
      <c r="I38" s="42"/>
      <c r="J38" s="23">
        <v>0.0</v>
      </c>
      <c r="K38" s="25">
        <v>16325.0</v>
      </c>
      <c r="L38" s="25">
        <v>5951.0</v>
      </c>
      <c r="M38" s="23">
        <v>718.0</v>
      </c>
      <c r="N38" s="9">
        <v>0.0</v>
      </c>
      <c r="O38" s="18" t="s">
        <v>23</v>
      </c>
      <c r="P38" s="25">
        <v>22994.0</v>
      </c>
      <c r="Q38" s="22">
        <f>P38/P44</f>
        <v>0.007226697483</v>
      </c>
      <c r="R38" s="42"/>
      <c r="S38" s="9">
        <f t="shared" ref="S38:V38" si="29">B38+J38</f>
        <v>0</v>
      </c>
      <c r="T38" s="9">
        <f t="shared" si="29"/>
        <v>19925</v>
      </c>
      <c r="U38" s="9">
        <f t="shared" si="29"/>
        <v>10682</v>
      </c>
      <c r="V38" s="9">
        <f t="shared" si="29"/>
        <v>983</v>
      </c>
      <c r="W38" s="9">
        <f t="shared" si="25"/>
        <v>0</v>
      </c>
      <c r="X38" s="18" t="s">
        <v>23</v>
      </c>
      <c r="Y38" s="9">
        <f t="shared" si="26"/>
        <v>31590</v>
      </c>
      <c r="Z38" s="22">
        <f>Y38/Y44</f>
        <v>0.004234620212</v>
      </c>
    </row>
    <row r="39" ht="12.0" customHeight="1">
      <c r="A39" s="19" t="s">
        <v>19</v>
      </c>
      <c r="B39" s="23">
        <v>0.0</v>
      </c>
      <c r="C39" s="25">
        <v>7261.0</v>
      </c>
      <c r="D39" s="23">
        <v>0.0</v>
      </c>
      <c r="E39" s="23">
        <v>112.0</v>
      </c>
      <c r="F39" s="18" t="s">
        <v>23</v>
      </c>
      <c r="G39" s="25">
        <v>7373.0</v>
      </c>
      <c r="H39" s="22">
        <f>G39/G44</f>
        <v>0.001723419359</v>
      </c>
      <c r="I39" s="42"/>
      <c r="J39" s="23">
        <v>0.0</v>
      </c>
      <c r="K39" s="25">
        <v>4604.0</v>
      </c>
      <c r="L39" s="23">
        <v>0.0</v>
      </c>
      <c r="M39" s="23">
        <v>0.0</v>
      </c>
      <c r="N39" s="9">
        <v>0.0</v>
      </c>
      <c r="O39" s="18" t="s">
        <v>23</v>
      </c>
      <c r="P39" s="25">
        <v>4604.0</v>
      </c>
      <c r="Q39" s="22">
        <f>P39/P44</f>
        <v>0.001446973785</v>
      </c>
      <c r="R39" s="42"/>
      <c r="S39" s="9">
        <f t="shared" ref="S39:V39" si="30">B39+J39</f>
        <v>0</v>
      </c>
      <c r="T39" s="9">
        <f t="shared" si="30"/>
        <v>11865</v>
      </c>
      <c r="U39" s="9">
        <f t="shared" si="30"/>
        <v>0</v>
      </c>
      <c r="V39" s="9">
        <f t="shared" si="30"/>
        <v>112</v>
      </c>
      <c r="W39" s="9">
        <f t="shared" si="25"/>
        <v>0</v>
      </c>
      <c r="X39" s="18" t="s">
        <v>23</v>
      </c>
      <c r="Y39" s="9">
        <f t="shared" si="26"/>
        <v>11977</v>
      </c>
      <c r="Z39" s="22">
        <f>Y39/Y44</f>
        <v>0.001605509537</v>
      </c>
    </row>
    <row r="40" ht="12.0" customHeight="1">
      <c r="A40" s="19" t="s">
        <v>64</v>
      </c>
      <c r="B40" s="23">
        <v>0.0</v>
      </c>
      <c r="C40" s="23">
        <v>0.0</v>
      </c>
      <c r="D40" s="23">
        <v>0.0</v>
      </c>
      <c r="E40" s="23">
        <v>0.0</v>
      </c>
      <c r="F40" s="18" t="s">
        <v>23</v>
      </c>
      <c r="G40" s="23">
        <v>0.0</v>
      </c>
      <c r="H40" s="22">
        <f>G40/G44</f>
        <v>0</v>
      </c>
      <c r="I40" s="42"/>
      <c r="J40" s="23">
        <v>0.0</v>
      </c>
      <c r="K40" s="23">
        <v>0.0</v>
      </c>
      <c r="L40" s="23">
        <v>0.0</v>
      </c>
      <c r="M40" s="23">
        <v>0.0</v>
      </c>
      <c r="N40" s="9">
        <v>0.0</v>
      </c>
      <c r="O40" s="18" t="s">
        <v>23</v>
      </c>
      <c r="P40" s="23">
        <v>0.0</v>
      </c>
      <c r="Q40" s="22">
        <f>P40/P44</f>
        <v>0</v>
      </c>
      <c r="R40" s="42"/>
      <c r="S40" s="9">
        <f t="shared" ref="S40:V40" si="31">B40+J40</f>
        <v>0</v>
      </c>
      <c r="T40" s="9">
        <f t="shared" si="31"/>
        <v>0</v>
      </c>
      <c r="U40" s="9">
        <f t="shared" si="31"/>
        <v>0</v>
      </c>
      <c r="V40" s="9">
        <f t="shared" si="31"/>
        <v>0</v>
      </c>
      <c r="W40" s="9">
        <f t="shared" si="25"/>
        <v>0</v>
      </c>
      <c r="X40" s="18" t="s">
        <v>23</v>
      </c>
      <c r="Y40" s="9">
        <f t="shared" si="26"/>
        <v>0</v>
      </c>
      <c r="Z40" s="22">
        <f>Y40/Y44</f>
        <v>0</v>
      </c>
    </row>
    <row r="41" ht="12.0" customHeight="1">
      <c r="A41" s="19" t="s">
        <v>65</v>
      </c>
      <c r="B41" s="23">
        <v>0.0</v>
      </c>
      <c r="C41" s="23">
        <v>150.0</v>
      </c>
      <c r="D41" s="23">
        <v>0.0</v>
      </c>
      <c r="E41" s="23">
        <v>0.0</v>
      </c>
      <c r="F41" s="18" t="s">
        <v>23</v>
      </c>
      <c r="G41" s="23">
        <v>150.0</v>
      </c>
      <c r="H41" s="22">
        <f>G41/G44</f>
        <v>0.00003506210551</v>
      </c>
      <c r="I41" s="42"/>
      <c r="J41" s="23">
        <v>0.0</v>
      </c>
      <c r="K41" s="23">
        <v>191.0</v>
      </c>
      <c r="L41" s="23">
        <v>0.0</v>
      </c>
      <c r="M41" s="23">
        <v>0.0</v>
      </c>
      <c r="N41" s="9">
        <v>0.0</v>
      </c>
      <c r="O41" s="18" t="s">
        <v>23</v>
      </c>
      <c r="P41" s="23">
        <v>191.0</v>
      </c>
      <c r="Q41" s="22">
        <f>P41/P44</f>
        <v>0.00006002866919</v>
      </c>
      <c r="R41" s="42"/>
      <c r="S41" s="9">
        <f t="shared" ref="S41:V41" si="32">B41+J41</f>
        <v>0</v>
      </c>
      <c r="T41" s="9">
        <f t="shared" si="32"/>
        <v>341</v>
      </c>
      <c r="U41" s="9">
        <f t="shared" si="32"/>
        <v>0</v>
      </c>
      <c r="V41" s="9">
        <f t="shared" si="32"/>
        <v>0</v>
      </c>
      <c r="W41" s="9">
        <f t="shared" si="25"/>
        <v>0</v>
      </c>
      <c r="X41" s="18" t="s">
        <v>23</v>
      </c>
      <c r="Y41" s="9">
        <f t="shared" si="26"/>
        <v>341</v>
      </c>
      <c r="Z41" s="22">
        <f>Y41/Y44</f>
        <v>0.00004571084179</v>
      </c>
    </row>
    <row r="42" ht="12.0" customHeight="1">
      <c r="A42" s="19" t="s">
        <v>66</v>
      </c>
      <c r="B42" s="23">
        <v>0.0</v>
      </c>
      <c r="C42" s="23">
        <v>0.0</v>
      </c>
      <c r="D42" s="23">
        <v>0.0</v>
      </c>
      <c r="E42" s="23">
        <v>0.0</v>
      </c>
      <c r="F42" s="18" t="s">
        <v>23</v>
      </c>
      <c r="G42" s="23">
        <v>0.0</v>
      </c>
      <c r="H42" s="22">
        <f>G42/G44</f>
        <v>0</v>
      </c>
      <c r="I42" s="42"/>
      <c r="J42" s="23">
        <v>0.0</v>
      </c>
      <c r="K42" s="23">
        <v>303.0</v>
      </c>
      <c r="L42" s="23">
        <v>0.0</v>
      </c>
      <c r="M42" s="23">
        <v>0.0</v>
      </c>
      <c r="N42" s="9">
        <v>0.0</v>
      </c>
      <c r="O42" s="18" t="s">
        <v>23</v>
      </c>
      <c r="P42" s="23">
        <v>303.0</v>
      </c>
      <c r="Q42" s="22">
        <f>P42/P44</f>
        <v>0.00009522872652</v>
      </c>
      <c r="R42" s="42"/>
      <c r="S42" s="9">
        <f t="shared" ref="S42:V42" si="33">B42+J42</f>
        <v>0</v>
      </c>
      <c r="T42" s="9">
        <f t="shared" si="33"/>
        <v>303</v>
      </c>
      <c r="U42" s="9">
        <f t="shared" si="33"/>
        <v>0</v>
      </c>
      <c r="V42" s="9">
        <f t="shared" si="33"/>
        <v>0</v>
      </c>
      <c r="W42" s="9">
        <f t="shared" si="25"/>
        <v>0</v>
      </c>
      <c r="X42" s="18" t="s">
        <v>23</v>
      </c>
      <c r="Y42" s="9">
        <f t="shared" si="26"/>
        <v>303</v>
      </c>
      <c r="Z42" s="22">
        <f>Y42/Y44</f>
        <v>0.000040616965</v>
      </c>
    </row>
    <row r="43" ht="12.0" customHeight="1">
      <c r="A43" s="19"/>
      <c r="B43" s="43"/>
      <c r="C43" s="43"/>
      <c r="D43" s="43"/>
      <c r="E43" s="43"/>
      <c r="F43" s="18"/>
      <c r="G43" s="43"/>
      <c r="H43" s="9"/>
      <c r="I43" s="42"/>
      <c r="J43" s="43"/>
      <c r="K43" s="43"/>
      <c r="L43" s="43"/>
      <c r="M43" s="43"/>
      <c r="N43" s="9"/>
      <c r="O43" s="18"/>
      <c r="P43" s="43"/>
      <c r="Q43" s="9"/>
      <c r="R43" s="42"/>
      <c r="S43" s="9"/>
      <c r="T43" s="9"/>
      <c r="U43" s="9"/>
      <c r="V43" s="9"/>
      <c r="W43" s="9"/>
      <c r="X43" s="18"/>
      <c r="Y43" s="9"/>
      <c r="Z43" s="9"/>
    </row>
    <row r="44" ht="12.0" customHeight="1">
      <c r="A44" s="26" t="s">
        <v>11</v>
      </c>
      <c r="B44" s="64">
        <v>2963616.0</v>
      </c>
      <c r="C44" s="64">
        <v>776000.0</v>
      </c>
      <c r="D44" s="64">
        <v>431358.0</v>
      </c>
      <c r="E44" s="64">
        <v>107150.0</v>
      </c>
      <c r="F44" s="47" t="s">
        <v>23</v>
      </c>
      <c r="G44" s="64">
        <v>4278123.0</v>
      </c>
      <c r="H44" s="28">
        <f>G44/G44</f>
        <v>1</v>
      </c>
      <c r="I44" s="27"/>
      <c r="J44" s="64">
        <v>2091391.0</v>
      </c>
      <c r="K44" s="64">
        <v>464057.0</v>
      </c>
      <c r="L44" s="64">
        <v>117800.0</v>
      </c>
      <c r="M44" s="64">
        <v>508565.0</v>
      </c>
      <c r="N44" s="27" t="s">
        <v>27</v>
      </c>
      <c r="O44" s="47" t="s">
        <v>23</v>
      </c>
      <c r="P44" s="64">
        <v>3181813.0</v>
      </c>
      <c r="Q44" s="28">
        <f>P44/P44</f>
        <v>1</v>
      </c>
      <c r="R44" s="27"/>
      <c r="S44" s="27">
        <f t="shared" ref="S44:V44" si="34">B44+J44</f>
        <v>5055007</v>
      </c>
      <c r="T44" s="27">
        <f t="shared" si="34"/>
        <v>1240057</v>
      </c>
      <c r="U44" s="27">
        <f t="shared" si="34"/>
        <v>549158</v>
      </c>
      <c r="V44" s="27">
        <f t="shared" si="34"/>
        <v>615715</v>
      </c>
      <c r="W44" s="27" t="str">
        <f>N44</f>
        <v>?</v>
      </c>
      <c r="X44" s="47" t="s">
        <v>23</v>
      </c>
      <c r="Y44" s="27">
        <f>SUM(S44:X44)</f>
        <v>7459937</v>
      </c>
      <c r="Z44" s="28">
        <f>Y44/Y44</f>
        <v>1</v>
      </c>
    </row>
    <row r="45" ht="12.0" customHeight="1">
      <c r="A45" s="26" t="s">
        <v>12</v>
      </c>
      <c r="B45" s="28">
        <f>B44/G44</f>
        <v>0.6927374458</v>
      </c>
      <c r="C45" s="28">
        <f>C44/G44</f>
        <v>0.1813879592</v>
      </c>
      <c r="D45" s="28">
        <f>D44/G44</f>
        <v>0.100828798</v>
      </c>
      <c r="E45" s="28">
        <f>E44/G44</f>
        <v>0.0250460307</v>
      </c>
      <c r="F45" s="47" t="s">
        <v>23</v>
      </c>
      <c r="G45" s="28">
        <f>G44/G44</f>
        <v>1</v>
      </c>
      <c r="H45" s="28"/>
      <c r="I45" s="28"/>
      <c r="J45" s="28">
        <f>J44/P44</f>
        <v>0.6572953847</v>
      </c>
      <c r="K45" s="28">
        <f>K44/P44</f>
        <v>0.1458467232</v>
      </c>
      <c r="L45" s="28">
        <f>L44/P44</f>
        <v>0.03702291744</v>
      </c>
      <c r="M45" s="28">
        <f>M44/P44</f>
        <v>0.1598349746</v>
      </c>
      <c r="N45" s="28" t="s">
        <v>27</v>
      </c>
      <c r="O45" s="47" t="s">
        <v>23</v>
      </c>
      <c r="P45" s="28">
        <f>P44/P44</f>
        <v>1</v>
      </c>
      <c r="Q45" s="28"/>
      <c r="R45" s="28"/>
      <c r="S45" s="28">
        <f>S44/Y44</f>
        <v>0.6776206019</v>
      </c>
      <c r="T45" s="28">
        <f>T44/Y44</f>
        <v>0.1662288837</v>
      </c>
      <c r="U45" s="28">
        <f>U44/Y44</f>
        <v>0.0736142946</v>
      </c>
      <c r="V45" s="28">
        <f>V44/Y44</f>
        <v>0.08253621981</v>
      </c>
      <c r="W45" s="28" t="s">
        <v>27</v>
      </c>
      <c r="X45" s="47" t="s">
        <v>23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35">SUM(B35:B42)</f>
        <v>860</v>
      </c>
      <c r="C46" s="9">
        <f t="shared" si="35"/>
        <v>772856</v>
      </c>
      <c r="D46" s="9">
        <f t="shared" si="35"/>
        <v>424558</v>
      </c>
      <c r="E46" s="9">
        <f t="shared" si="35"/>
        <v>8836</v>
      </c>
      <c r="F46" s="18" t="s">
        <v>23</v>
      </c>
      <c r="G46" s="9">
        <f>SUM(G35:G42)</f>
        <v>1207109</v>
      </c>
      <c r="H46" s="9"/>
      <c r="I46" s="9"/>
      <c r="J46" s="9">
        <f t="shared" ref="J46:M46" si="36">SUM(J35:J42)</f>
        <v>0</v>
      </c>
      <c r="K46" s="9">
        <f t="shared" si="36"/>
        <v>426956</v>
      </c>
      <c r="L46" s="9">
        <f t="shared" si="36"/>
        <v>52772</v>
      </c>
      <c r="M46" s="9">
        <f t="shared" si="36"/>
        <v>7982</v>
      </c>
      <c r="N46" s="9">
        <v>0.0</v>
      </c>
      <c r="O46" s="18" t="s">
        <v>23</v>
      </c>
      <c r="P46" s="9">
        <f>SUM(P35:P42)</f>
        <v>487710</v>
      </c>
      <c r="Q46" s="9"/>
      <c r="R46" s="9"/>
      <c r="S46" s="9">
        <f t="shared" ref="S46:V46" si="37">SUM(S35:S42)</f>
        <v>860</v>
      </c>
      <c r="T46" s="9">
        <f t="shared" si="37"/>
        <v>1199812</v>
      </c>
      <c r="U46" s="9">
        <f t="shared" si="37"/>
        <v>477330</v>
      </c>
      <c r="V46" s="9">
        <f t="shared" si="37"/>
        <v>16818</v>
      </c>
      <c r="W46" s="9">
        <v>0.0</v>
      </c>
      <c r="X46" s="18" t="s">
        <v>23</v>
      </c>
      <c r="Y46" s="9">
        <f>SUM(Y35:Y42)</f>
        <v>1694820</v>
      </c>
      <c r="Z46" s="9"/>
    </row>
    <row r="47" ht="12.0" customHeight="1">
      <c r="A47" s="29" t="s">
        <v>22</v>
      </c>
      <c r="B47" s="22">
        <f t="shared" ref="B47:E47" si="38">B46/B44</f>
        <v>0.000290186043</v>
      </c>
      <c r="C47" s="22">
        <f t="shared" si="38"/>
        <v>0.9959484536</v>
      </c>
      <c r="D47" s="22">
        <f t="shared" si="38"/>
        <v>0.984235832</v>
      </c>
      <c r="E47" s="22">
        <f t="shared" si="38"/>
        <v>0.08246383574</v>
      </c>
      <c r="F47" s="18" t="s">
        <v>23</v>
      </c>
      <c r="G47" s="22">
        <f>G46/G44</f>
        <v>0.2821585541</v>
      </c>
      <c r="H47" s="22"/>
      <c r="I47" s="22"/>
      <c r="J47" s="22">
        <f t="shared" ref="J47:M47" si="39">J46/J44</f>
        <v>0</v>
      </c>
      <c r="K47" s="22">
        <f t="shared" si="39"/>
        <v>0.9200507696</v>
      </c>
      <c r="L47" s="22">
        <f t="shared" si="39"/>
        <v>0.4479796265</v>
      </c>
      <c r="M47" s="22">
        <f t="shared" si="39"/>
        <v>0.01569514221</v>
      </c>
      <c r="N47" s="22">
        <v>0.0</v>
      </c>
      <c r="O47" s="18" t="s">
        <v>23</v>
      </c>
      <c r="P47" s="22">
        <f>P46/P44</f>
        <v>0.1532805353</v>
      </c>
      <c r="Q47" s="22"/>
      <c r="R47" s="22"/>
      <c r="S47" s="22">
        <f t="shared" ref="S47:V47" si="40">S46/S44</f>
        <v>0.00017012835</v>
      </c>
      <c r="T47" s="22">
        <f t="shared" si="40"/>
        <v>0.9675458467</v>
      </c>
      <c r="U47" s="22">
        <f t="shared" si="40"/>
        <v>0.8692033987</v>
      </c>
      <c r="V47" s="22">
        <f t="shared" si="40"/>
        <v>0.02731458548</v>
      </c>
      <c r="W47" s="22">
        <v>0.0</v>
      </c>
      <c r="X47" s="18" t="s">
        <v>23</v>
      </c>
      <c r="Y47" s="22">
        <f>Y46/Y44</f>
        <v>0.2271895862</v>
      </c>
      <c r="Z47" s="22"/>
    </row>
    <row r="48" ht="12.0" customHeight="1">
      <c r="A48" s="31" t="s">
        <v>24</v>
      </c>
      <c r="B48" s="32">
        <f>B46/G46</f>
        <v>0.0007124460177</v>
      </c>
      <c r="C48" s="32">
        <f>C46/G46</f>
        <v>0.6402536971</v>
      </c>
      <c r="D48" s="32">
        <f>D46/G46</f>
        <v>0.3517147167</v>
      </c>
      <c r="E48" s="32">
        <f>E46/G46</f>
        <v>0.007319968619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0.8754300711</v>
      </c>
      <c r="L48" s="32">
        <f>L46/P46</f>
        <v>0.1082036456</v>
      </c>
      <c r="M48" s="32">
        <f>M46/P46</f>
        <v>0.01636628324</v>
      </c>
      <c r="N48" s="32">
        <v>0.0</v>
      </c>
      <c r="O48" s="48" t="s">
        <v>23</v>
      </c>
      <c r="P48" s="32">
        <f>P46/P46</f>
        <v>1</v>
      </c>
      <c r="Q48" s="32"/>
      <c r="R48" s="32"/>
      <c r="S48" s="32">
        <f>S46/Y46</f>
        <v>0.0005074285175</v>
      </c>
      <c r="T48" s="32">
        <f>T46/Y46</f>
        <v>0.7079288656</v>
      </c>
      <c r="U48" s="32">
        <f>U46/Y46</f>
        <v>0.2816405282</v>
      </c>
      <c r="V48" s="32">
        <f>V46/Y46</f>
        <v>0.009923177683</v>
      </c>
      <c r="W48" s="32">
        <v>0.0</v>
      </c>
      <c r="X48" s="48" t="s">
        <v>23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7"/>
      <c r="I51" s="7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3</v>
      </c>
      <c r="C52" s="11"/>
      <c r="D52" s="11"/>
      <c r="E52" s="11"/>
      <c r="F52" s="11"/>
      <c r="G52" s="11"/>
      <c r="H52" s="10"/>
      <c r="I52" s="9"/>
      <c r="J52" s="10" t="s">
        <v>4</v>
      </c>
      <c r="K52" s="11"/>
      <c r="L52" s="11"/>
      <c r="M52" s="11"/>
      <c r="N52" s="11"/>
      <c r="O52" s="11"/>
      <c r="P52" s="11"/>
      <c r="Q52" s="13"/>
      <c r="R52" s="9"/>
      <c r="S52" s="10" t="s">
        <v>5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27">
        <f t="shared" ref="B55:E55" si="41">B34/B9</f>
        <v>259.7769399</v>
      </c>
      <c r="C55" s="27">
        <f t="shared" si="41"/>
        <v>165.5263158</v>
      </c>
      <c r="D55" s="27">
        <f t="shared" si="41"/>
        <v>174.3846154</v>
      </c>
      <c r="E55" s="27">
        <f t="shared" si="41"/>
        <v>308.1974922</v>
      </c>
      <c r="F55" s="18" t="s">
        <v>23</v>
      </c>
      <c r="G55" s="27">
        <f t="shared" ref="G55:G60" si="45">G34/G9</f>
        <v>260.6531998</v>
      </c>
      <c r="H55" s="27"/>
      <c r="I55" s="27"/>
      <c r="J55" s="27">
        <f t="shared" ref="J55:M55" si="42">J34/J9</f>
        <v>880.5856842</v>
      </c>
      <c r="K55" s="27">
        <f t="shared" si="42"/>
        <v>862.8139535</v>
      </c>
      <c r="L55" s="27">
        <f t="shared" si="42"/>
        <v>1102.169492</v>
      </c>
      <c r="M55" s="27">
        <f t="shared" si="42"/>
        <v>1021.597959</v>
      </c>
      <c r="N55" s="27" t="s">
        <v>27</v>
      </c>
      <c r="O55" s="18" t="s">
        <v>23</v>
      </c>
      <c r="P55" s="27">
        <f t="shared" ref="P55:P57" si="47">P34/P9</f>
        <v>903.4550637</v>
      </c>
      <c r="Q55" s="27"/>
      <c r="R55" s="27"/>
      <c r="S55" s="27">
        <f t="shared" ref="S55:V55" si="43">S34/S9</f>
        <v>366.7740929</v>
      </c>
      <c r="T55" s="27">
        <f t="shared" si="43"/>
        <v>649.1290323</v>
      </c>
      <c r="U55" s="27">
        <f t="shared" si="43"/>
        <v>732.9489796</v>
      </c>
      <c r="V55" s="27">
        <f t="shared" si="43"/>
        <v>740.2941904</v>
      </c>
      <c r="W55" s="27" t="s">
        <v>27</v>
      </c>
      <c r="X55" s="27" t="s">
        <v>27</v>
      </c>
      <c r="Y55" s="27">
        <f t="shared" ref="Y55:Y60" si="49">Y34/Y9</f>
        <v>390.4849634</v>
      </c>
    </row>
    <row r="56" ht="12.0" customHeight="1">
      <c r="A56" s="19" t="s">
        <v>16</v>
      </c>
      <c r="B56" s="27"/>
      <c r="C56" s="27">
        <f t="shared" ref="C56:E56" si="44">C35/C10</f>
        <v>183.0549163</v>
      </c>
      <c r="D56" s="27">
        <f t="shared" si="44"/>
        <v>161.5929238</v>
      </c>
      <c r="E56" s="27">
        <f t="shared" si="44"/>
        <v>222.6052632</v>
      </c>
      <c r="F56" s="18" t="s">
        <v>23</v>
      </c>
      <c r="G56" s="27">
        <f t="shared" si="45"/>
        <v>171.22065</v>
      </c>
      <c r="H56" s="27"/>
      <c r="I56" s="27"/>
      <c r="J56" s="27"/>
      <c r="K56" s="27">
        <f t="shared" ref="K56:M56" si="46">K35/K10</f>
        <v>827.0084746</v>
      </c>
      <c r="L56" s="27">
        <f t="shared" si="46"/>
        <v>698.8208955</v>
      </c>
      <c r="M56" s="27">
        <f t="shared" si="46"/>
        <v>756.25</v>
      </c>
      <c r="N56" s="27"/>
      <c r="O56" s="18" t="s">
        <v>23</v>
      </c>
      <c r="P56" s="27">
        <f t="shared" si="47"/>
        <v>779.5751295</v>
      </c>
      <c r="Q56" s="27"/>
      <c r="R56" s="27"/>
      <c r="S56" s="27"/>
      <c r="T56" s="27">
        <f t="shared" ref="T56:V56" si="48">T35/T10</f>
        <v>220.4866995</v>
      </c>
      <c r="U56" s="27">
        <f t="shared" si="48"/>
        <v>175.232285</v>
      </c>
      <c r="V56" s="27">
        <f t="shared" si="48"/>
        <v>315.4130435</v>
      </c>
      <c r="W56" s="27"/>
      <c r="X56" s="27" t="s">
        <v>27</v>
      </c>
      <c r="Y56" s="27">
        <f t="shared" si="49"/>
        <v>196.1174724</v>
      </c>
    </row>
    <row r="57" ht="12.0" customHeight="1">
      <c r="A57" s="19" t="s">
        <v>17</v>
      </c>
      <c r="B57" s="27"/>
      <c r="C57" s="27">
        <f t="shared" ref="C57:C60" si="50">C36/C11</f>
        <v>234.71502</v>
      </c>
      <c r="D57" s="27"/>
      <c r="E57" s="27"/>
      <c r="F57" s="18" t="s">
        <v>23</v>
      </c>
      <c r="G57" s="27">
        <f t="shared" si="45"/>
        <v>234.8692922</v>
      </c>
      <c r="H57" s="27"/>
      <c r="I57" s="27"/>
      <c r="J57" s="27"/>
      <c r="K57" s="27">
        <f>K36/K11</f>
        <v>867.4535211</v>
      </c>
      <c r="L57" s="27"/>
      <c r="M57" s="27">
        <f>M36/M11</f>
        <v>1214</v>
      </c>
      <c r="N57" s="27"/>
      <c r="O57" s="18" t="s">
        <v>23</v>
      </c>
      <c r="P57" s="27">
        <f t="shared" si="47"/>
        <v>868.4269663</v>
      </c>
      <c r="Q57" s="27"/>
      <c r="R57" s="27"/>
      <c r="S57" s="27"/>
      <c r="T57" s="27">
        <f t="shared" ref="T57:T60" si="51">T36/T11</f>
        <v>341.3732194</v>
      </c>
      <c r="U57" s="27"/>
      <c r="V57" s="27">
        <f>V36/V11</f>
        <v>1214</v>
      </c>
      <c r="W57" s="27"/>
      <c r="X57" s="27" t="s">
        <v>27</v>
      </c>
      <c r="Y57" s="27">
        <f t="shared" si="49"/>
        <v>341.8648008</v>
      </c>
    </row>
    <row r="58" ht="12.0" customHeight="1">
      <c r="A58" s="19" t="s">
        <v>18</v>
      </c>
      <c r="B58" s="27"/>
      <c r="C58" s="27">
        <f t="shared" si="50"/>
        <v>286</v>
      </c>
      <c r="D58" s="27">
        <f t="shared" ref="D58:D59" si="52">D37/D12</f>
        <v>168.4</v>
      </c>
      <c r="E58" s="27"/>
      <c r="F58" s="18" t="s">
        <v>23</v>
      </c>
      <c r="G58" s="27">
        <f t="shared" si="45"/>
        <v>181</v>
      </c>
      <c r="H58" s="27"/>
      <c r="I58" s="27"/>
      <c r="J58" s="27"/>
      <c r="K58" s="27"/>
      <c r="L58" s="27"/>
      <c r="M58" s="27"/>
      <c r="N58" s="27"/>
      <c r="O58" s="18" t="s">
        <v>23</v>
      </c>
      <c r="P58" s="27"/>
      <c r="Q58" s="27"/>
      <c r="R58" s="27"/>
      <c r="S58" s="27"/>
      <c r="T58" s="27">
        <f t="shared" si="51"/>
        <v>286</v>
      </c>
      <c r="U58" s="27">
        <f t="shared" ref="U58:U59" si="54">U37/U12</f>
        <v>168.4</v>
      </c>
      <c r="V58" s="27"/>
      <c r="W58" s="27"/>
      <c r="X58" s="27"/>
      <c r="Y58" s="27">
        <f t="shared" si="49"/>
        <v>181</v>
      </c>
    </row>
    <row r="59" ht="12.0" customHeight="1">
      <c r="A59" s="19" t="s">
        <v>63</v>
      </c>
      <c r="B59" s="27"/>
      <c r="C59" s="27">
        <f t="shared" si="50"/>
        <v>200</v>
      </c>
      <c r="D59" s="27">
        <f t="shared" si="52"/>
        <v>168.9642857</v>
      </c>
      <c r="E59" s="27">
        <f>E38/E13</f>
        <v>265</v>
      </c>
      <c r="F59" s="18" t="s">
        <v>23</v>
      </c>
      <c r="G59" s="27">
        <f t="shared" si="45"/>
        <v>182.893617</v>
      </c>
      <c r="H59" s="27"/>
      <c r="I59" s="27"/>
      <c r="J59" s="27"/>
      <c r="K59" s="27">
        <f t="shared" ref="K59:M59" si="53">K38/K13</f>
        <v>816.25</v>
      </c>
      <c r="L59" s="27">
        <f t="shared" si="53"/>
        <v>991.8333333</v>
      </c>
      <c r="M59" s="27">
        <f t="shared" si="53"/>
        <v>718</v>
      </c>
      <c r="N59" s="27"/>
      <c r="O59" s="18" t="s">
        <v>23</v>
      </c>
      <c r="P59" s="27">
        <f t="shared" ref="P59:P60" si="55">P38/P13</f>
        <v>851.6296296</v>
      </c>
      <c r="Q59" s="27"/>
      <c r="R59" s="27"/>
      <c r="S59" s="27"/>
      <c r="T59" s="27">
        <f t="shared" si="51"/>
        <v>524.3421053</v>
      </c>
      <c r="U59" s="27">
        <f t="shared" si="54"/>
        <v>314.1764706</v>
      </c>
      <c r="V59" s="27">
        <f>V38/V13</f>
        <v>491.5</v>
      </c>
      <c r="W59" s="27"/>
      <c r="X59" s="27" t="s">
        <v>27</v>
      </c>
      <c r="Y59" s="27">
        <f t="shared" si="49"/>
        <v>426.8918919</v>
      </c>
    </row>
    <row r="60" ht="12.0" customHeight="1">
      <c r="A60" s="19" t="s">
        <v>19</v>
      </c>
      <c r="B60" s="27"/>
      <c r="C60" s="27">
        <f t="shared" si="50"/>
        <v>302.5416667</v>
      </c>
      <c r="D60" s="27"/>
      <c r="E60" s="27"/>
      <c r="F60" s="18" t="s">
        <v>23</v>
      </c>
      <c r="G60" s="27">
        <f t="shared" si="45"/>
        <v>294.92</v>
      </c>
      <c r="H60" s="27"/>
      <c r="I60" s="27"/>
      <c r="J60" s="27"/>
      <c r="K60" s="27">
        <f>K39/K14</f>
        <v>920.8</v>
      </c>
      <c r="L60" s="27"/>
      <c r="M60" s="27"/>
      <c r="N60" s="27"/>
      <c r="O60" s="18" t="s">
        <v>23</v>
      </c>
      <c r="P60" s="27">
        <f t="shared" si="55"/>
        <v>920.8</v>
      </c>
      <c r="Q60" s="27"/>
      <c r="R60" s="27"/>
      <c r="S60" s="27"/>
      <c r="T60" s="27">
        <f t="shared" si="51"/>
        <v>409.137931</v>
      </c>
      <c r="U60" s="27"/>
      <c r="V60" s="27"/>
      <c r="W60" s="27"/>
      <c r="X60" s="27"/>
      <c r="Y60" s="27">
        <f t="shared" si="49"/>
        <v>399.2333333</v>
      </c>
    </row>
    <row r="61" ht="12.0" customHeight="1">
      <c r="A61" s="19" t="s">
        <v>64</v>
      </c>
      <c r="B61" s="27"/>
      <c r="C61" s="27"/>
      <c r="D61" s="27"/>
      <c r="E61" s="27"/>
      <c r="F61" s="18" t="s">
        <v>23</v>
      </c>
      <c r="G61" s="27"/>
      <c r="H61" s="27"/>
      <c r="I61" s="27"/>
      <c r="J61" s="27"/>
      <c r="K61" s="27"/>
      <c r="L61" s="27"/>
      <c r="M61" s="27"/>
      <c r="N61" s="27"/>
      <c r="O61" s="18" t="s">
        <v>23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</row>
    <row r="62" ht="12.0" customHeight="1">
      <c r="A62" s="19" t="s">
        <v>65</v>
      </c>
      <c r="B62" s="27"/>
      <c r="C62" s="27">
        <f>C41/C16</f>
        <v>150</v>
      </c>
      <c r="D62" s="27"/>
      <c r="E62" s="27"/>
      <c r="F62" s="18" t="s">
        <v>23</v>
      </c>
      <c r="G62" s="27">
        <f>G41/G16</f>
        <v>150</v>
      </c>
      <c r="H62" s="27"/>
      <c r="I62" s="27"/>
      <c r="J62" s="27"/>
      <c r="K62" s="27">
        <f t="shared" ref="K62:K63" si="56">K41/K16</f>
        <v>191</v>
      </c>
      <c r="L62" s="27"/>
      <c r="M62" s="27"/>
      <c r="N62" s="27"/>
      <c r="O62" s="18" t="s">
        <v>23</v>
      </c>
      <c r="P62" s="27">
        <f t="shared" ref="P62:P63" si="57">P41/P16</f>
        <v>191</v>
      </c>
      <c r="Q62" s="27"/>
      <c r="R62" s="27"/>
      <c r="S62" s="27"/>
      <c r="T62" s="27"/>
      <c r="U62" s="27"/>
      <c r="V62" s="27"/>
      <c r="W62" s="27"/>
      <c r="X62" s="27"/>
      <c r="Y62" s="27">
        <f t="shared" ref="Y62:Y63" si="58">Y41/Y16</f>
        <v>170.5</v>
      </c>
    </row>
    <row r="63" ht="12.0" customHeight="1">
      <c r="A63" s="19" t="s">
        <v>66</v>
      </c>
      <c r="B63" s="27"/>
      <c r="C63" s="27"/>
      <c r="D63" s="27"/>
      <c r="E63" s="27"/>
      <c r="F63" s="18" t="s">
        <v>23</v>
      </c>
      <c r="G63" s="27"/>
      <c r="H63" s="27"/>
      <c r="I63" s="27"/>
      <c r="J63" s="27"/>
      <c r="K63" s="27">
        <f t="shared" si="56"/>
        <v>303</v>
      </c>
      <c r="L63" s="27"/>
      <c r="M63" s="27"/>
      <c r="N63" s="27"/>
      <c r="O63" s="18" t="s">
        <v>23</v>
      </c>
      <c r="P63" s="27">
        <f t="shared" si="57"/>
        <v>303</v>
      </c>
      <c r="Q63" s="27"/>
      <c r="R63" s="27"/>
      <c r="S63" s="27"/>
      <c r="T63" s="27">
        <f>T42/T17</f>
        <v>303</v>
      </c>
      <c r="U63" s="27"/>
      <c r="V63" s="27"/>
      <c r="W63" s="27"/>
      <c r="X63" s="27"/>
      <c r="Y63" s="27">
        <f t="shared" si="58"/>
        <v>303</v>
      </c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18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59">B44/B19</f>
        <v>259.8067853</v>
      </c>
      <c r="C65" s="27">
        <f t="shared" si="59"/>
        <v>208.1545064</v>
      </c>
      <c r="D65" s="27">
        <f t="shared" si="59"/>
        <v>161.9211712</v>
      </c>
      <c r="E65" s="27">
        <f t="shared" si="59"/>
        <v>298.4679666</v>
      </c>
      <c r="F65" s="47" t="s">
        <v>23</v>
      </c>
      <c r="G65" s="27">
        <f>G44/G19</f>
        <v>235.6054081</v>
      </c>
      <c r="H65" s="27"/>
      <c r="I65" s="27"/>
      <c r="J65" s="27">
        <f t="shared" ref="J65:M65" si="60">J44/J19</f>
        <v>880.5856842</v>
      </c>
      <c r="K65" s="27">
        <f t="shared" si="60"/>
        <v>854.6169429</v>
      </c>
      <c r="L65" s="27">
        <f t="shared" si="60"/>
        <v>892.4242424</v>
      </c>
      <c r="M65" s="27">
        <f t="shared" si="60"/>
        <v>1017.13</v>
      </c>
      <c r="N65" s="27" t="s">
        <v>27</v>
      </c>
      <c r="O65" s="47" t="s">
        <v>23</v>
      </c>
      <c r="P65" s="27">
        <f>P44/P19</f>
        <v>892.5141655</v>
      </c>
      <c r="Q65" s="27"/>
      <c r="R65" s="27"/>
      <c r="S65" s="27">
        <f t="shared" ref="S65:V65" si="61">S44/S19</f>
        <v>366.783268</v>
      </c>
      <c r="T65" s="27">
        <f t="shared" si="61"/>
        <v>290.3434793</v>
      </c>
      <c r="U65" s="27">
        <f t="shared" si="61"/>
        <v>196.4084406</v>
      </c>
      <c r="V65" s="27">
        <f t="shared" si="61"/>
        <v>716.7811409</v>
      </c>
      <c r="W65" s="27" t="s">
        <v>27</v>
      </c>
      <c r="X65" s="27" t="s">
        <v>27</v>
      </c>
      <c r="Y65" s="27">
        <f>Y44/Y19</f>
        <v>343.4119136</v>
      </c>
    </row>
    <row r="66" ht="12.0" customHeight="1">
      <c r="A66" s="29" t="s">
        <v>29</v>
      </c>
      <c r="B66" s="27"/>
      <c r="C66" s="27">
        <f t="shared" ref="C66:E66" si="62">C46/C21</f>
        <v>208.3731464</v>
      </c>
      <c r="D66" s="27">
        <f t="shared" si="62"/>
        <v>161.736381</v>
      </c>
      <c r="E66" s="27">
        <f t="shared" si="62"/>
        <v>220.9</v>
      </c>
      <c r="F66" s="47" t="s">
        <v>23</v>
      </c>
      <c r="G66" s="27">
        <f>G46/G21</f>
        <v>189.320734</v>
      </c>
      <c r="H66" s="27"/>
      <c r="I66" s="27"/>
      <c r="J66" s="27"/>
      <c r="K66" s="27">
        <f t="shared" ref="K66:M66" si="63">K46/K21</f>
        <v>853.912</v>
      </c>
      <c r="L66" s="27">
        <f t="shared" si="63"/>
        <v>722.9041096</v>
      </c>
      <c r="M66" s="27">
        <f t="shared" si="63"/>
        <v>798.2</v>
      </c>
      <c r="N66" s="27"/>
      <c r="O66" s="47" t="s">
        <v>23</v>
      </c>
      <c r="P66" s="27">
        <f>P46/P21</f>
        <v>836.5523156</v>
      </c>
      <c r="Q66" s="27"/>
      <c r="R66" s="27"/>
      <c r="S66" s="27"/>
      <c r="T66" s="27">
        <f t="shared" ref="T66:V66" si="64">T46/T21</f>
        <v>285.0586838</v>
      </c>
      <c r="U66" s="27">
        <f t="shared" si="64"/>
        <v>176.9199407</v>
      </c>
      <c r="V66" s="27">
        <f t="shared" si="64"/>
        <v>336.36</v>
      </c>
      <c r="W66" s="27"/>
      <c r="X66" s="27" t="s">
        <v>27</v>
      </c>
      <c r="Y66" s="27">
        <f>Y46/Y21</f>
        <v>243.5436126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2" t="s">
        <v>67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37"/>
      <c r="P69" s="37"/>
      <c r="Q69" s="37"/>
      <c r="R69" s="37"/>
      <c r="S69" s="4"/>
      <c r="T69" s="38"/>
      <c r="U69" s="39"/>
    </row>
    <row r="70" ht="12.0" customHeight="1">
      <c r="A70" s="6" t="s">
        <v>59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</row>
    <row r="73" ht="12.0" customHeight="1">
      <c r="A73" s="9"/>
      <c r="B73" s="10" t="s">
        <v>3</v>
      </c>
      <c r="C73" s="11"/>
      <c r="D73" s="11"/>
      <c r="E73" s="11"/>
      <c r="F73" s="11"/>
      <c r="G73" s="11"/>
      <c r="H73" s="10"/>
      <c r="I73" s="9"/>
      <c r="J73" s="10" t="s">
        <v>4</v>
      </c>
      <c r="K73" s="11"/>
      <c r="L73" s="11"/>
      <c r="M73" s="11"/>
      <c r="N73" s="11"/>
      <c r="O73" s="11"/>
      <c r="P73" s="11"/>
      <c r="Q73" s="13"/>
      <c r="R73" s="9"/>
      <c r="S73" s="10" t="s">
        <v>5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16" t="s">
        <v>13</v>
      </c>
      <c r="C74" s="16" t="s">
        <v>7</v>
      </c>
      <c r="D74" s="16" t="s">
        <v>8</v>
      </c>
      <c r="E74" s="16" t="s">
        <v>60</v>
      </c>
      <c r="F74" s="16" t="s">
        <v>61</v>
      </c>
      <c r="G74" s="16" t="s">
        <v>11</v>
      </c>
      <c r="H74" s="17" t="s">
        <v>12</v>
      </c>
      <c r="I74" s="16"/>
      <c r="J74" s="16" t="s">
        <v>13</v>
      </c>
      <c r="K74" s="16" t="s">
        <v>7</v>
      </c>
      <c r="L74" s="16" t="s">
        <v>8</v>
      </c>
      <c r="M74" s="16" t="s">
        <v>60</v>
      </c>
      <c r="N74" s="16" t="s">
        <v>14</v>
      </c>
      <c r="O74" s="16" t="s">
        <v>61</v>
      </c>
      <c r="P74" s="16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60</v>
      </c>
      <c r="W74" s="16" t="s">
        <v>14</v>
      </c>
      <c r="X74" s="16" t="s">
        <v>61</v>
      </c>
      <c r="Y74" s="16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9"/>
      <c r="P75" s="9"/>
      <c r="Q75" s="41"/>
      <c r="R75" s="9"/>
      <c r="S75" s="9"/>
      <c r="T75" s="9"/>
      <c r="U75" s="9"/>
      <c r="V75" s="9"/>
      <c r="W75" s="9"/>
      <c r="X75" s="9"/>
      <c r="Y75" s="9"/>
      <c r="Z75" s="9"/>
    </row>
    <row r="76" ht="12.0" customHeight="1">
      <c r="A76" s="19" t="s">
        <v>62</v>
      </c>
      <c r="B76" s="25">
        <v>127546.0</v>
      </c>
      <c r="C76" s="23">
        <v>140.0</v>
      </c>
      <c r="D76" s="23">
        <v>290.0</v>
      </c>
      <c r="E76" s="25">
        <v>4135.0</v>
      </c>
      <c r="F76" s="18" t="s">
        <v>23</v>
      </c>
      <c r="G76" s="25">
        <v>132112.0</v>
      </c>
      <c r="H76" s="9">
        <f>G76/G86</f>
        <v>0.7189299202</v>
      </c>
      <c r="I76" s="42"/>
      <c r="J76" s="25">
        <v>121675.0</v>
      </c>
      <c r="K76" s="25">
        <v>2278.0</v>
      </c>
      <c r="L76" s="25">
        <v>3768.0</v>
      </c>
      <c r="M76" s="25">
        <v>29294.0</v>
      </c>
      <c r="N76" s="9" t="s">
        <v>27</v>
      </c>
      <c r="O76" s="18" t="s">
        <v>23</v>
      </c>
      <c r="P76" s="25">
        <v>157015.0</v>
      </c>
      <c r="Q76" s="22">
        <f>P76/P86</f>
        <v>0.8467661477</v>
      </c>
      <c r="R76" s="42"/>
      <c r="S76" s="9">
        <f t="shared" ref="S76:V76" si="65">B76+J76</f>
        <v>249221</v>
      </c>
      <c r="T76" s="9">
        <f t="shared" si="65"/>
        <v>2418</v>
      </c>
      <c r="U76" s="9">
        <f t="shared" si="65"/>
        <v>4058</v>
      </c>
      <c r="V76" s="9">
        <f t="shared" si="65"/>
        <v>33429</v>
      </c>
      <c r="W76" s="9" t="str">
        <f t="shared" ref="W76:W84" si="67">N76</f>
        <v>?</v>
      </c>
      <c r="X76" s="18" t="s">
        <v>23</v>
      </c>
      <c r="Y76" s="9">
        <f t="shared" ref="Y76:Y84" si="68">SUM(S76:X76)</f>
        <v>289126</v>
      </c>
      <c r="Z76" s="22">
        <f>Y76/Y86</f>
        <v>0.783129691</v>
      </c>
    </row>
    <row r="77" ht="12.0" customHeight="1">
      <c r="A77" s="19" t="s">
        <v>16</v>
      </c>
      <c r="B77" s="23">
        <v>13.0</v>
      </c>
      <c r="C77" s="25">
        <v>15080.0</v>
      </c>
      <c r="D77" s="25">
        <v>18017.0</v>
      </c>
      <c r="E77" s="23">
        <v>348.0</v>
      </c>
      <c r="F77" s="18" t="s">
        <v>23</v>
      </c>
      <c r="G77" s="25">
        <v>33458.0</v>
      </c>
      <c r="H77" s="9">
        <f>G77/G86</f>
        <v>0.1820724633</v>
      </c>
      <c r="I77" s="42"/>
      <c r="J77" s="23">
        <v>0.0</v>
      </c>
      <c r="K77" s="25">
        <v>5684.0</v>
      </c>
      <c r="L77" s="25">
        <v>2603.0</v>
      </c>
      <c r="M77" s="23">
        <v>360.0</v>
      </c>
      <c r="N77" s="9">
        <v>0.0</v>
      </c>
      <c r="O77" s="18" t="s">
        <v>23</v>
      </c>
      <c r="P77" s="25">
        <v>8647.0</v>
      </c>
      <c r="Q77" s="22">
        <f>P77/P86</f>
        <v>0.04663240378</v>
      </c>
      <c r="R77" s="42"/>
      <c r="S77" s="9">
        <f t="shared" ref="S77:V77" si="66">B77+J77</f>
        <v>13</v>
      </c>
      <c r="T77" s="9">
        <f t="shared" si="66"/>
        <v>20764</v>
      </c>
      <c r="U77" s="9">
        <f t="shared" si="66"/>
        <v>20620</v>
      </c>
      <c r="V77" s="9">
        <f t="shared" si="66"/>
        <v>708</v>
      </c>
      <c r="W77" s="9">
        <f t="shared" si="67"/>
        <v>0</v>
      </c>
      <c r="X77" s="18" t="s">
        <v>23</v>
      </c>
      <c r="Y77" s="9">
        <f t="shared" si="68"/>
        <v>42105</v>
      </c>
      <c r="Z77" s="22">
        <f>Y77/Y86</f>
        <v>0.114046041</v>
      </c>
    </row>
    <row r="78" ht="12.0" customHeight="1">
      <c r="A78" s="19" t="s">
        <v>17</v>
      </c>
      <c r="B78" s="23">
        <v>21.0</v>
      </c>
      <c r="C78" s="25">
        <v>17261.0</v>
      </c>
      <c r="D78" s="23">
        <v>0.0</v>
      </c>
      <c r="E78" s="23">
        <v>0.0</v>
      </c>
      <c r="F78" s="18" t="s">
        <v>23</v>
      </c>
      <c r="G78" s="25">
        <v>17282.0</v>
      </c>
      <c r="H78" s="9">
        <f>G78/G86</f>
        <v>0.09404555893</v>
      </c>
      <c r="I78" s="42"/>
      <c r="J78" s="23">
        <v>0.0</v>
      </c>
      <c r="K78" s="25">
        <v>18042.0</v>
      </c>
      <c r="L78" s="23">
        <v>0.0</v>
      </c>
      <c r="M78" s="23">
        <v>71.0</v>
      </c>
      <c r="N78" s="9">
        <v>0.0</v>
      </c>
      <c r="O78" s="18" t="s">
        <v>23</v>
      </c>
      <c r="P78" s="25">
        <v>18113.0</v>
      </c>
      <c r="Q78" s="22">
        <f>P78/P86</f>
        <v>0.09768159242</v>
      </c>
      <c r="R78" s="42"/>
      <c r="S78" s="9">
        <f t="shared" ref="S78:V78" si="69">B78+J78</f>
        <v>21</v>
      </c>
      <c r="T78" s="9">
        <f t="shared" si="69"/>
        <v>35303</v>
      </c>
      <c r="U78" s="9">
        <f t="shared" si="69"/>
        <v>0</v>
      </c>
      <c r="V78" s="9">
        <f t="shared" si="69"/>
        <v>71</v>
      </c>
      <c r="W78" s="9">
        <f t="shared" si="67"/>
        <v>0</v>
      </c>
      <c r="X78" s="18" t="s">
        <v>23</v>
      </c>
      <c r="Y78" s="9">
        <f t="shared" si="68"/>
        <v>35395</v>
      </c>
      <c r="Z78" s="22">
        <f>Y78/Y86</f>
        <v>0.09587126516</v>
      </c>
    </row>
    <row r="79" ht="12.0" customHeight="1">
      <c r="A79" s="19" t="s">
        <v>18</v>
      </c>
      <c r="B79" s="23">
        <v>0.0</v>
      </c>
      <c r="C79" s="23">
        <v>37.0</v>
      </c>
      <c r="D79" s="23">
        <v>183.0</v>
      </c>
      <c r="E79" s="23">
        <v>0.0</v>
      </c>
      <c r="F79" s="18" t="s">
        <v>23</v>
      </c>
      <c r="G79" s="23">
        <v>220.0</v>
      </c>
      <c r="H79" s="9">
        <f>G79/G86</f>
        <v>0.001197200727</v>
      </c>
      <c r="I79" s="42"/>
      <c r="J79" s="23">
        <v>0.0</v>
      </c>
      <c r="K79" s="23">
        <v>0.0</v>
      </c>
      <c r="L79" s="23">
        <v>0.0</v>
      </c>
      <c r="M79" s="23">
        <v>0.0</v>
      </c>
      <c r="N79" s="9">
        <v>0.0</v>
      </c>
      <c r="O79" s="18" t="s">
        <v>23</v>
      </c>
      <c r="P79" s="23">
        <v>0.0</v>
      </c>
      <c r="Q79" s="22">
        <f>P79/P86</f>
        <v>0</v>
      </c>
      <c r="R79" s="42"/>
      <c r="S79" s="9">
        <f t="shared" ref="S79:V79" si="70">B79+J79</f>
        <v>0</v>
      </c>
      <c r="T79" s="9">
        <f t="shared" si="70"/>
        <v>37</v>
      </c>
      <c r="U79" s="9">
        <f t="shared" si="70"/>
        <v>183</v>
      </c>
      <c r="V79" s="9">
        <f t="shared" si="70"/>
        <v>0</v>
      </c>
      <c r="W79" s="9">
        <f t="shared" si="67"/>
        <v>0</v>
      </c>
      <c r="X79" s="18" t="s">
        <v>23</v>
      </c>
      <c r="Y79" s="9">
        <f t="shared" si="68"/>
        <v>220</v>
      </c>
      <c r="Z79" s="22">
        <f>Y79/Y86</f>
        <v>0.0005958942884</v>
      </c>
    </row>
    <row r="80" ht="12.0" customHeight="1">
      <c r="A80" s="19" t="s">
        <v>63</v>
      </c>
      <c r="B80" s="23">
        <v>0.0</v>
      </c>
      <c r="C80" s="23">
        <v>148.0</v>
      </c>
      <c r="D80" s="23">
        <v>201.0</v>
      </c>
      <c r="E80" s="23">
        <v>12.0</v>
      </c>
      <c r="F80" s="18" t="s">
        <v>23</v>
      </c>
      <c r="G80" s="23">
        <v>361.0</v>
      </c>
      <c r="H80" s="9">
        <f>G80/G86</f>
        <v>0.001964497557</v>
      </c>
      <c r="I80" s="42"/>
      <c r="J80" s="23">
        <v>0.0</v>
      </c>
      <c r="K80" s="23">
        <v>977.0</v>
      </c>
      <c r="L80" s="23">
        <v>328.0</v>
      </c>
      <c r="M80" s="23">
        <v>46.0</v>
      </c>
      <c r="N80" s="9">
        <v>0.0</v>
      </c>
      <c r="O80" s="18" t="s">
        <v>23</v>
      </c>
      <c r="P80" s="25">
        <v>1350.0</v>
      </c>
      <c r="Q80" s="22">
        <f>P80/P86</f>
        <v>0.007280414606</v>
      </c>
      <c r="R80" s="42"/>
      <c r="S80" s="9">
        <f t="shared" ref="S80:V80" si="71">B80+J80</f>
        <v>0</v>
      </c>
      <c r="T80" s="9">
        <f t="shared" si="71"/>
        <v>1125</v>
      </c>
      <c r="U80" s="9">
        <f t="shared" si="71"/>
        <v>529</v>
      </c>
      <c r="V80" s="9">
        <f t="shared" si="71"/>
        <v>58</v>
      </c>
      <c r="W80" s="9">
        <f t="shared" si="67"/>
        <v>0</v>
      </c>
      <c r="X80" s="18" t="s">
        <v>23</v>
      </c>
      <c r="Y80" s="9">
        <f t="shared" si="68"/>
        <v>1712</v>
      </c>
      <c r="Z80" s="22">
        <f>Y80/Y86</f>
        <v>0.004637141008</v>
      </c>
    </row>
    <row r="81" ht="12.0" customHeight="1">
      <c r="A81" s="19" t="s">
        <v>19</v>
      </c>
      <c r="B81" s="23">
        <v>0.0</v>
      </c>
      <c r="C81" s="23">
        <v>317.0</v>
      </c>
      <c r="D81" s="23">
        <v>0.0</v>
      </c>
      <c r="E81" s="23">
        <v>6.0</v>
      </c>
      <c r="F81" s="18" t="s">
        <v>23</v>
      </c>
      <c r="G81" s="23">
        <v>323.0</v>
      </c>
      <c r="H81" s="9">
        <f>G81/G86</f>
        <v>0.00175770834</v>
      </c>
      <c r="I81" s="42"/>
      <c r="J81" s="23">
        <v>0.0</v>
      </c>
      <c r="K81" s="23">
        <v>285.0</v>
      </c>
      <c r="L81" s="23">
        <v>0.0</v>
      </c>
      <c r="M81" s="23">
        <v>0.0</v>
      </c>
      <c r="N81" s="9">
        <v>0.0</v>
      </c>
      <c r="O81" s="18" t="s">
        <v>23</v>
      </c>
      <c r="P81" s="23">
        <v>285.0</v>
      </c>
      <c r="Q81" s="22">
        <f>P81/P86</f>
        <v>0.001536976417</v>
      </c>
      <c r="R81" s="42"/>
      <c r="S81" s="9">
        <f t="shared" ref="S81:V81" si="72">B81+J81</f>
        <v>0</v>
      </c>
      <c r="T81" s="9">
        <f t="shared" si="72"/>
        <v>602</v>
      </c>
      <c r="U81" s="9">
        <f t="shared" si="72"/>
        <v>0</v>
      </c>
      <c r="V81" s="9">
        <f t="shared" si="72"/>
        <v>6</v>
      </c>
      <c r="W81" s="9">
        <f t="shared" si="67"/>
        <v>0</v>
      </c>
      <c r="X81" s="18" t="s">
        <v>23</v>
      </c>
      <c r="Y81" s="9">
        <f t="shared" si="68"/>
        <v>608</v>
      </c>
      <c r="Z81" s="22">
        <f>Y81/Y86</f>
        <v>0.001646835124</v>
      </c>
    </row>
    <row r="82" ht="12.0" customHeight="1">
      <c r="A82" s="19" t="s">
        <v>64</v>
      </c>
      <c r="B82" s="23">
        <v>0.0</v>
      </c>
      <c r="C82" s="23">
        <v>0.0</v>
      </c>
      <c r="D82" s="23">
        <v>0.0</v>
      </c>
      <c r="E82" s="23">
        <v>0.0</v>
      </c>
      <c r="F82" s="18" t="s">
        <v>23</v>
      </c>
      <c r="G82" s="23">
        <v>0.0</v>
      </c>
      <c r="H82" s="9">
        <f>G82/G86</f>
        <v>0</v>
      </c>
      <c r="I82" s="42"/>
      <c r="J82" s="23">
        <v>0.0</v>
      </c>
      <c r="K82" s="23">
        <v>0.0</v>
      </c>
      <c r="L82" s="23">
        <v>0.0</v>
      </c>
      <c r="M82" s="23">
        <v>0.0</v>
      </c>
      <c r="N82" s="9">
        <v>0.0</v>
      </c>
      <c r="O82" s="18" t="s">
        <v>23</v>
      </c>
      <c r="P82" s="23">
        <v>0.0</v>
      </c>
      <c r="Q82" s="22">
        <f>P82/P86</f>
        <v>0</v>
      </c>
      <c r="R82" s="42"/>
      <c r="S82" s="9">
        <f t="shared" ref="S82:V82" si="73">B82+J82</f>
        <v>0</v>
      </c>
      <c r="T82" s="9">
        <f t="shared" si="73"/>
        <v>0</v>
      </c>
      <c r="U82" s="9">
        <f t="shared" si="73"/>
        <v>0</v>
      </c>
      <c r="V82" s="9">
        <f t="shared" si="73"/>
        <v>0</v>
      </c>
      <c r="W82" s="9">
        <f t="shared" si="67"/>
        <v>0</v>
      </c>
      <c r="X82" s="18" t="s">
        <v>23</v>
      </c>
      <c r="Y82" s="9">
        <f t="shared" si="68"/>
        <v>0</v>
      </c>
      <c r="Z82" s="22">
        <f>Y82/Y86</f>
        <v>0</v>
      </c>
    </row>
    <row r="83" ht="12.0" customHeight="1">
      <c r="A83" s="19" t="s">
        <v>65</v>
      </c>
      <c r="B83" s="23">
        <v>0.0</v>
      </c>
      <c r="C83" s="23">
        <v>6.0</v>
      </c>
      <c r="D83" s="23">
        <v>0.0</v>
      </c>
      <c r="E83" s="23">
        <v>0.0</v>
      </c>
      <c r="F83" s="18" t="s">
        <v>23</v>
      </c>
      <c r="G83" s="23">
        <v>6.0</v>
      </c>
      <c r="H83" s="9">
        <f>G83/G86</f>
        <v>0.00003265092892</v>
      </c>
      <c r="I83" s="42"/>
      <c r="J83" s="23">
        <v>0.0</v>
      </c>
      <c r="K83" s="23">
        <v>10.0</v>
      </c>
      <c r="L83" s="23">
        <v>0.0</v>
      </c>
      <c r="M83" s="23">
        <v>0.0</v>
      </c>
      <c r="N83" s="9">
        <v>0.0</v>
      </c>
      <c r="O83" s="18" t="s">
        <v>23</v>
      </c>
      <c r="P83" s="23">
        <v>10.0</v>
      </c>
      <c r="Q83" s="22">
        <f>P83/P86</f>
        <v>0.00005392899708</v>
      </c>
      <c r="R83" s="42"/>
      <c r="S83" s="9">
        <f t="shared" ref="S83:V83" si="74">B83+J83</f>
        <v>0</v>
      </c>
      <c r="T83" s="9">
        <f t="shared" si="74"/>
        <v>16</v>
      </c>
      <c r="U83" s="9">
        <f t="shared" si="74"/>
        <v>0</v>
      </c>
      <c r="V83" s="9">
        <f t="shared" si="74"/>
        <v>0</v>
      </c>
      <c r="W83" s="9">
        <f t="shared" si="67"/>
        <v>0</v>
      </c>
      <c r="X83" s="18" t="s">
        <v>23</v>
      </c>
      <c r="Y83" s="9">
        <f t="shared" si="68"/>
        <v>16</v>
      </c>
      <c r="Z83" s="22">
        <f>Y83/Y86</f>
        <v>0.00004333776643</v>
      </c>
    </row>
    <row r="84" ht="12.0" customHeight="1">
      <c r="A84" s="19" t="s">
        <v>66</v>
      </c>
      <c r="B84" s="23">
        <v>0.0</v>
      </c>
      <c r="C84" s="23">
        <v>0.0</v>
      </c>
      <c r="D84" s="23">
        <v>0.0</v>
      </c>
      <c r="E84" s="23">
        <v>0.0</v>
      </c>
      <c r="F84" s="18" t="s">
        <v>23</v>
      </c>
      <c r="G84" s="23">
        <v>0.0</v>
      </c>
      <c r="H84" s="9">
        <f>G84/G86</f>
        <v>0</v>
      </c>
      <c r="I84" s="42"/>
      <c r="J84" s="23">
        <v>0.0</v>
      </c>
      <c r="K84" s="23">
        <v>9.0</v>
      </c>
      <c r="L84" s="23">
        <v>0.0</v>
      </c>
      <c r="M84" s="23">
        <v>0.0</v>
      </c>
      <c r="N84" s="9">
        <v>0.0</v>
      </c>
      <c r="O84" s="18" t="s">
        <v>23</v>
      </c>
      <c r="P84" s="23">
        <v>9.0</v>
      </c>
      <c r="Q84" s="22">
        <f>P84/P86</f>
        <v>0.00004853609737</v>
      </c>
      <c r="R84" s="42"/>
      <c r="S84" s="9">
        <f t="shared" ref="S84:V84" si="75">B84+J84</f>
        <v>0</v>
      </c>
      <c r="T84" s="9">
        <f t="shared" si="75"/>
        <v>9</v>
      </c>
      <c r="U84" s="9">
        <f t="shared" si="75"/>
        <v>0</v>
      </c>
      <c r="V84" s="9">
        <f t="shared" si="75"/>
        <v>0</v>
      </c>
      <c r="W84" s="9">
        <f t="shared" si="67"/>
        <v>0</v>
      </c>
      <c r="X84" s="18" t="s">
        <v>23</v>
      </c>
      <c r="Y84" s="9">
        <f t="shared" si="68"/>
        <v>9</v>
      </c>
      <c r="Z84" s="22">
        <f>Y84/Y86</f>
        <v>0.00002437749361</v>
      </c>
    </row>
    <row r="85" ht="12.0" customHeight="1">
      <c r="A85" s="19"/>
      <c r="B85" s="43"/>
      <c r="C85" s="43"/>
      <c r="D85" s="43"/>
      <c r="E85" s="43"/>
      <c r="F85" s="18"/>
      <c r="G85" s="43"/>
      <c r="H85" s="9"/>
      <c r="I85" s="42"/>
      <c r="J85" s="43"/>
      <c r="K85" s="43"/>
      <c r="L85" s="43"/>
      <c r="M85" s="43"/>
      <c r="N85" s="9"/>
      <c r="O85" s="18"/>
      <c r="P85" s="43"/>
      <c r="Q85" s="9"/>
      <c r="R85" s="42"/>
      <c r="S85" s="9"/>
      <c r="T85" s="9"/>
      <c r="U85" s="9"/>
      <c r="V85" s="9"/>
      <c r="W85" s="9"/>
      <c r="X85" s="18"/>
      <c r="Y85" s="9"/>
      <c r="Z85" s="9"/>
    </row>
    <row r="86" ht="12.0" customHeight="1">
      <c r="A86" s="26" t="s">
        <v>11</v>
      </c>
      <c r="B86" s="64">
        <v>127581.0</v>
      </c>
      <c r="C86" s="64">
        <v>32989.0</v>
      </c>
      <c r="D86" s="64">
        <v>18691.0</v>
      </c>
      <c r="E86" s="64">
        <v>4502.0</v>
      </c>
      <c r="F86" s="47" t="s">
        <v>23</v>
      </c>
      <c r="G86" s="64">
        <v>183762.0</v>
      </c>
      <c r="H86" s="27">
        <f>G86/G86</f>
        <v>1</v>
      </c>
      <c r="I86" s="27"/>
      <c r="J86" s="64">
        <v>121675.0</v>
      </c>
      <c r="K86" s="64">
        <v>27284.0</v>
      </c>
      <c r="L86" s="64">
        <v>6699.0</v>
      </c>
      <c r="M86" s="64">
        <v>29772.0</v>
      </c>
      <c r="N86" s="27" t="s">
        <v>27</v>
      </c>
      <c r="O86" s="47" t="s">
        <v>23</v>
      </c>
      <c r="P86" s="64">
        <v>185429.0</v>
      </c>
      <c r="Q86" s="28">
        <f>P86/P86</f>
        <v>1</v>
      </c>
      <c r="R86" s="27"/>
      <c r="S86" s="27">
        <f t="shared" ref="S86:V86" si="76">B86+J86</f>
        <v>249256</v>
      </c>
      <c r="T86" s="27">
        <f t="shared" si="76"/>
        <v>60273</v>
      </c>
      <c r="U86" s="27">
        <f t="shared" si="76"/>
        <v>25390</v>
      </c>
      <c r="V86" s="27">
        <f t="shared" si="76"/>
        <v>34274</v>
      </c>
      <c r="W86" s="27" t="str">
        <f>N86</f>
        <v>?</v>
      </c>
      <c r="X86" s="47" t="s">
        <v>23</v>
      </c>
      <c r="Y86" s="27">
        <f>SUM(S86:X86)</f>
        <v>369193</v>
      </c>
      <c r="Z86" s="28">
        <f>Y86/Y86</f>
        <v>1</v>
      </c>
    </row>
    <row r="87" ht="12.0" customHeight="1">
      <c r="A87" s="26" t="s">
        <v>12</v>
      </c>
      <c r="B87" s="28">
        <f>B86/G86</f>
        <v>0.6942730271</v>
      </c>
      <c r="C87" s="28">
        <f>C86/G86</f>
        <v>0.179520249</v>
      </c>
      <c r="D87" s="28">
        <f>D86/G86</f>
        <v>0.1017130854</v>
      </c>
      <c r="E87" s="28">
        <f>E86/G86</f>
        <v>0.02449908033</v>
      </c>
      <c r="F87" s="47" t="s">
        <v>23</v>
      </c>
      <c r="G87" s="28">
        <f>G86/G86</f>
        <v>1</v>
      </c>
      <c r="H87" s="28"/>
      <c r="I87" s="28"/>
      <c r="J87" s="28">
        <f>J86/P86</f>
        <v>0.656181072</v>
      </c>
      <c r="K87" s="28">
        <f>K86/P86</f>
        <v>0.1471398756</v>
      </c>
      <c r="L87" s="28">
        <f>L86/P86</f>
        <v>0.03612703515</v>
      </c>
      <c r="M87" s="28">
        <f>M86/P86</f>
        <v>0.1605574101</v>
      </c>
      <c r="N87" s="28" t="s">
        <v>27</v>
      </c>
      <c r="O87" s="47" t="s">
        <v>23</v>
      </c>
      <c r="P87" s="28">
        <f>P86/P86</f>
        <v>1</v>
      </c>
      <c r="Q87" s="28"/>
      <c r="R87" s="28"/>
      <c r="S87" s="28">
        <f>S86/Y86</f>
        <v>0.6751373943</v>
      </c>
      <c r="T87" s="28">
        <f>T86/Y86</f>
        <v>0.1632560747</v>
      </c>
      <c r="U87" s="28">
        <f>U86/Y86</f>
        <v>0.0687716181</v>
      </c>
      <c r="V87" s="28">
        <f>V86/Y86</f>
        <v>0.0928349129</v>
      </c>
      <c r="W87" s="28" t="s">
        <v>27</v>
      </c>
      <c r="X87" s="47" t="s">
        <v>23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E88" si="77">SUM(B77:B84)</f>
        <v>34</v>
      </c>
      <c r="C88" s="9">
        <f t="shared" si="77"/>
        <v>32849</v>
      </c>
      <c r="D88" s="9">
        <f t="shared" si="77"/>
        <v>18401</v>
      </c>
      <c r="E88" s="9">
        <f t="shared" si="77"/>
        <v>366</v>
      </c>
      <c r="F88" s="18" t="s">
        <v>23</v>
      </c>
      <c r="G88" s="9">
        <f>SUM(G77:G84)</f>
        <v>51650</v>
      </c>
      <c r="H88" s="9"/>
      <c r="I88" s="9"/>
      <c r="J88" s="9">
        <f t="shared" ref="J88:M88" si="78">SUM(J77:J84)</f>
        <v>0</v>
      </c>
      <c r="K88" s="9">
        <f t="shared" si="78"/>
        <v>25007</v>
      </c>
      <c r="L88" s="9">
        <f t="shared" si="78"/>
        <v>2931</v>
      </c>
      <c r="M88" s="9">
        <f t="shared" si="78"/>
        <v>477</v>
      </c>
      <c r="N88" s="9">
        <v>0.0</v>
      </c>
      <c r="O88" s="18" t="s">
        <v>23</v>
      </c>
      <c r="P88" s="9">
        <f>SUM(P77:P84)</f>
        <v>28414</v>
      </c>
      <c r="Q88" s="9"/>
      <c r="R88" s="9"/>
      <c r="S88" s="9">
        <f t="shared" ref="S88:V88" si="79">SUM(S77:S84)</f>
        <v>34</v>
      </c>
      <c r="T88" s="9">
        <f t="shared" si="79"/>
        <v>57856</v>
      </c>
      <c r="U88" s="9">
        <f t="shared" si="79"/>
        <v>21332</v>
      </c>
      <c r="V88" s="9">
        <f t="shared" si="79"/>
        <v>843</v>
      </c>
      <c r="W88" s="9">
        <v>0.0</v>
      </c>
      <c r="X88" s="18" t="s">
        <v>23</v>
      </c>
      <c r="Y88" s="9">
        <f>SUM(Y77:Y84)</f>
        <v>80065</v>
      </c>
      <c r="Z88" s="9"/>
    </row>
    <row r="89" ht="12.0" customHeight="1">
      <c r="A89" s="29" t="s">
        <v>22</v>
      </c>
      <c r="B89" s="22">
        <f t="shared" ref="B89:E89" si="80">B88/B86</f>
        <v>0.0002664973625</v>
      </c>
      <c r="C89" s="22">
        <f t="shared" si="80"/>
        <v>0.9957561611</v>
      </c>
      <c r="D89" s="22">
        <f t="shared" si="80"/>
        <v>0.9844845113</v>
      </c>
      <c r="E89" s="22">
        <f t="shared" si="80"/>
        <v>0.08129720124</v>
      </c>
      <c r="F89" s="18" t="s">
        <v>23</v>
      </c>
      <c r="G89" s="22">
        <f>G88/G86</f>
        <v>0.2810700798</v>
      </c>
      <c r="H89" s="22"/>
      <c r="I89" s="22"/>
      <c r="J89" s="22">
        <f t="shared" ref="J89:M89" si="81">J88/J86</f>
        <v>0</v>
      </c>
      <c r="K89" s="22">
        <f t="shared" si="81"/>
        <v>0.9165444949</v>
      </c>
      <c r="L89" s="22">
        <f t="shared" si="81"/>
        <v>0.4375279893</v>
      </c>
      <c r="M89" s="22">
        <f t="shared" si="81"/>
        <v>0.01602176542</v>
      </c>
      <c r="N89" s="22">
        <v>0.0</v>
      </c>
      <c r="O89" s="18" t="s">
        <v>23</v>
      </c>
      <c r="P89" s="22">
        <f>P88/P86</f>
        <v>0.1532338523</v>
      </c>
      <c r="Q89" s="22"/>
      <c r="R89" s="22"/>
      <c r="S89" s="22">
        <f t="shared" ref="S89:V89" si="82">S88/S86</f>
        <v>0.0001364059441</v>
      </c>
      <c r="T89" s="22">
        <f t="shared" si="82"/>
        <v>0.9598991256</v>
      </c>
      <c r="U89" s="22">
        <f t="shared" si="82"/>
        <v>0.8401732966</v>
      </c>
      <c r="V89" s="22">
        <f t="shared" si="82"/>
        <v>0.0245959036</v>
      </c>
      <c r="W89" s="22">
        <v>0.0</v>
      </c>
      <c r="X89" s="18" t="s">
        <v>23</v>
      </c>
      <c r="Y89" s="22">
        <f>Y88/Y86</f>
        <v>0.2168648918</v>
      </c>
      <c r="Z89" s="22"/>
    </row>
    <row r="90" ht="12.0" customHeight="1">
      <c r="A90" s="31" t="s">
        <v>24</v>
      </c>
      <c r="B90" s="32">
        <f>B88/G88</f>
        <v>0.0006582768635</v>
      </c>
      <c r="C90" s="32">
        <f>C88/G88</f>
        <v>0.6359922556</v>
      </c>
      <c r="D90" s="32">
        <f>D88/G88</f>
        <v>0.3562633107</v>
      </c>
      <c r="E90" s="32">
        <f>E88/G88</f>
        <v>0.007086156825</v>
      </c>
      <c r="F90" s="48" t="s">
        <v>23</v>
      </c>
      <c r="G90" s="32">
        <f>G88/G88</f>
        <v>1</v>
      </c>
      <c r="H90" s="32"/>
      <c r="I90" s="32"/>
      <c r="J90" s="32">
        <f>J88/P88</f>
        <v>0</v>
      </c>
      <c r="K90" s="32">
        <f>K88/P88</f>
        <v>0.8800943197</v>
      </c>
      <c r="L90" s="32">
        <f>L88/P88</f>
        <v>0.1031533751</v>
      </c>
      <c r="M90" s="32">
        <f>M88/P88</f>
        <v>0.01678749912</v>
      </c>
      <c r="N90" s="32">
        <v>0.0</v>
      </c>
      <c r="O90" s="48" t="s">
        <v>23</v>
      </c>
      <c r="P90" s="32">
        <f>P88/P88</f>
        <v>1</v>
      </c>
      <c r="Q90" s="32"/>
      <c r="R90" s="32"/>
      <c r="S90" s="32">
        <f>S88/Y88</f>
        <v>0.0004246549678</v>
      </c>
      <c r="T90" s="32">
        <f>T88/Y88</f>
        <v>0.722612877</v>
      </c>
      <c r="U90" s="32">
        <f>U88/Y88</f>
        <v>0.2664335228</v>
      </c>
      <c r="V90" s="32">
        <f>V88/Y88</f>
        <v>0.01052894523</v>
      </c>
      <c r="W90" s="32">
        <v>0.0</v>
      </c>
      <c r="X90" s="48" t="s">
        <v>23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9"/>
      <c r="P91" s="30"/>
      <c r="Q91" s="30"/>
      <c r="R91" s="30"/>
      <c r="S91" s="30"/>
      <c r="T91" s="30"/>
      <c r="U91" s="30"/>
      <c r="V91" s="30"/>
      <c r="W91" s="9"/>
      <c r="X91" s="9"/>
      <c r="Y91" s="30"/>
      <c r="Z91" s="30"/>
    </row>
    <row r="92" ht="12.0" customHeight="1">
      <c r="A92" s="9" t="s">
        <v>31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R92" s="4"/>
    </row>
    <row r="93" ht="12.0" customHeight="1">
      <c r="A93" s="9" t="s">
        <v>32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R93" s="4"/>
    </row>
    <row r="94" ht="12.0" customHeight="1">
      <c r="A94" s="33" t="s">
        <v>68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R94" s="4"/>
    </row>
    <row r="95" ht="12.0" customHeight="1">
      <c r="A95" s="3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R95" s="4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R96" s="4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R97" s="4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R98" s="4"/>
    </row>
    <row r="99">
      <c r="A99" s="52" t="s">
        <v>33</v>
      </c>
      <c r="B99" s="53" t="s">
        <v>69</v>
      </c>
      <c r="R99" s="4"/>
    </row>
    <row r="100" ht="12.0" customHeight="1">
      <c r="B100" t="s">
        <v>70</v>
      </c>
      <c r="R100" s="4"/>
    </row>
    <row r="101" ht="12.0" customHeight="1">
      <c r="R101" s="4"/>
    </row>
    <row r="102" ht="12.0" customHeight="1">
      <c r="G102" s="54" t="s">
        <v>39</v>
      </c>
      <c r="H102" s="55">
        <f>G21-'1999'!G21</f>
        <v>-31</v>
      </c>
      <c r="R102" s="4"/>
    </row>
    <row r="103" ht="12.0" customHeight="1">
      <c r="D103" s="37"/>
      <c r="G103" s="54" t="s">
        <v>40</v>
      </c>
      <c r="H103" s="55">
        <f>G9-'1999'!G19+'1999'!G21</f>
        <v>-45</v>
      </c>
      <c r="R103" s="4"/>
    </row>
    <row r="104" ht="12.0" customHeight="1">
      <c r="G104" s="56" t="s">
        <v>41</v>
      </c>
      <c r="H104" s="57">
        <f>H102-H103</f>
        <v>14</v>
      </c>
      <c r="R104" s="4"/>
    </row>
    <row r="105" ht="12.0" customHeight="1">
      <c r="G105" s="54" t="s">
        <v>42</v>
      </c>
      <c r="H105" s="55">
        <f>P21-'1999'!P21</f>
        <v>-11</v>
      </c>
      <c r="R105" s="4"/>
    </row>
    <row r="106" ht="12.0" customHeight="1">
      <c r="G106" s="54" t="s">
        <v>43</v>
      </c>
      <c r="H106" s="58">
        <f>P9-'1999'!P19+'1999'!P21</f>
        <v>1</v>
      </c>
      <c r="R106" s="4"/>
    </row>
    <row r="107" ht="12.0" customHeight="1">
      <c r="G107" s="56" t="s">
        <v>44</v>
      </c>
      <c r="H107" s="59">
        <f>H105-H106</f>
        <v>-12</v>
      </c>
      <c r="R107" s="4"/>
    </row>
    <row r="108" ht="12.0" customHeight="1">
      <c r="G108" s="54" t="s">
        <v>45</v>
      </c>
      <c r="H108" s="55">
        <f>G46-'1999'!G46</f>
        <v>25410</v>
      </c>
      <c r="R108" s="4"/>
    </row>
    <row r="109" ht="12.0" customHeight="1">
      <c r="G109" s="54" t="s">
        <v>46</v>
      </c>
      <c r="H109" s="55">
        <f>G34-'1999'!G44+'1999'!G46</f>
        <v>111760</v>
      </c>
      <c r="R109" s="4"/>
    </row>
    <row r="110" ht="12.0" customHeight="1">
      <c r="G110" s="56" t="s">
        <v>47</v>
      </c>
      <c r="H110" s="57">
        <f>H108-H109</f>
        <v>-86350</v>
      </c>
      <c r="R110" s="4"/>
    </row>
    <row r="111" ht="12.0" customHeight="1">
      <c r="G111" s="54" t="s">
        <v>48</v>
      </c>
      <c r="H111" s="55">
        <f>P46-'1999'!P46</f>
        <v>4092</v>
      </c>
      <c r="R111" s="4"/>
    </row>
    <row r="112" ht="12.0" customHeight="1">
      <c r="G112" s="54" t="s">
        <v>49</v>
      </c>
      <c r="H112" s="55">
        <f>P34-'1999'!P44+'1999'!P46</f>
        <v>55820</v>
      </c>
      <c r="R112" s="4"/>
    </row>
    <row r="113" ht="12.0" customHeight="1">
      <c r="G113" s="56" t="s">
        <v>50</v>
      </c>
      <c r="H113" s="57">
        <f>H111-H112</f>
        <v>-51728</v>
      </c>
      <c r="R113" s="4"/>
    </row>
    <row r="114" ht="12.0" customHeight="1">
      <c r="G114" s="54" t="s">
        <v>51</v>
      </c>
      <c r="H114" s="55">
        <f>G88-'1999'!G88</f>
        <v>486.4</v>
      </c>
      <c r="R114" s="4"/>
    </row>
    <row r="115" ht="12.0" customHeight="1">
      <c r="G115" s="54" t="s">
        <v>52</v>
      </c>
      <c r="H115" s="55">
        <f>G76-'1999'!G86+'1999'!G88</f>
        <v>629.6</v>
      </c>
      <c r="R115" s="4"/>
    </row>
    <row r="116" ht="12.0" customHeight="1">
      <c r="G116" s="56" t="s">
        <v>53</v>
      </c>
      <c r="H116" s="57">
        <f>H114-H115</f>
        <v>-143.2</v>
      </c>
      <c r="R116" s="4"/>
    </row>
    <row r="117" ht="12.0" customHeight="1">
      <c r="G117" s="54" t="s">
        <v>54</v>
      </c>
      <c r="H117" s="55">
        <f>P88-'1999'!P88</f>
        <v>-31.3</v>
      </c>
      <c r="R117" s="4"/>
    </row>
    <row r="118" ht="12.0" customHeight="1">
      <c r="G118" s="54" t="s">
        <v>55</v>
      </c>
      <c r="H118" s="55">
        <f>P76-'1999'!P86+'1999'!P88</f>
        <v>1882.4</v>
      </c>
      <c r="R118" s="4"/>
    </row>
    <row r="119" ht="12.0" customHeight="1">
      <c r="G119" s="56" t="s">
        <v>56</v>
      </c>
      <c r="H119" s="57">
        <f>H117-H118</f>
        <v>-1913.7</v>
      </c>
      <c r="R119" s="4"/>
    </row>
    <row r="120" ht="12.0" customHeight="1">
      <c r="R120" s="4"/>
    </row>
    <row r="121" ht="12.0" customHeight="1">
      <c r="B121" s="63" t="s">
        <v>71</v>
      </c>
      <c r="G121" s="52"/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5" width="8.71"/>
    <col customWidth="1" min="6" max="7" width="9.14"/>
    <col customWidth="1" min="8" max="8" width="1.57"/>
    <col customWidth="1" min="9" max="14" width="8.71"/>
    <col customWidth="1" min="15" max="15" width="1.57"/>
    <col customWidth="1" min="16" max="16" width="9.14"/>
    <col customWidth="1" min="17" max="26" width="8.71"/>
  </cols>
  <sheetData>
    <row r="1" ht="12.0" customHeight="1">
      <c r="A1" s="78" t="s">
        <v>255</v>
      </c>
      <c r="M1" s="2"/>
      <c r="N1" s="2"/>
      <c r="O1" s="2"/>
      <c r="P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3"/>
      <c r="P2" s="4"/>
    </row>
    <row r="3" ht="12.0" customHeight="1">
      <c r="A3" s="1" t="s">
        <v>154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ht="12.0" customHeight="1">
      <c r="A4" s="1" t="s">
        <v>256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9"/>
      <c r="O5" s="7"/>
      <c r="P5" s="4"/>
    </row>
    <row r="6" ht="12.0" customHeight="1">
      <c r="A6" s="9"/>
      <c r="B6" s="10" t="s">
        <v>257</v>
      </c>
      <c r="C6" s="11"/>
      <c r="D6" s="11"/>
      <c r="E6" s="11"/>
      <c r="F6" s="11"/>
      <c r="G6" s="12"/>
      <c r="H6" s="9"/>
      <c r="I6" s="10" t="s">
        <v>258</v>
      </c>
      <c r="J6" s="11"/>
      <c r="K6" s="11"/>
      <c r="L6" s="11"/>
      <c r="M6" s="11"/>
      <c r="N6" s="83"/>
      <c r="O6" s="9"/>
      <c r="P6" s="10" t="s">
        <v>86</v>
      </c>
      <c r="Q6" s="11"/>
      <c r="R6" s="11"/>
      <c r="S6" s="11"/>
      <c r="T6" s="11"/>
      <c r="U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11</v>
      </c>
      <c r="G7" s="17" t="s">
        <v>12</v>
      </c>
      <c r="H7" s="16"/>
      <c r="I7" s="16" t="s">
        <v>13</v>
      </c>
      <c r="J7" s="16" t="s">
        <v>7</v>
      </c>
      <c r="K7" s="16" t="s">
        <v>8</v>
      </c>
      <c r="L7" s="16" t="s">
        <v>60</v>
      </c>
      <c r="M7" s="16" t="s">
        <v>11</v>
      </c>
      <c r="N7" s="17" t="s">
        <v>12</v>
      </c>
      <c r="O7" s="16"/>
      <c r="P7" s="16" t="s">
        <v>13</v>
      </c>
      <c r="Q7" s="16" t="s">
        <v>7</v>
      </c>
      <c r="R7" s="16" t="s">
        <v>8</v>
      </c>
      <c r="S7" s="16" t="s">
        <v>60</v>
      </c>
      <c r="T7" s="16" t="s">
        <v>11</v>
      </c>
      <c r="U7" s="17" t="s">
        <v>12</v>
      </c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ht="12.0" customHeight="1">
      <c r="A9" s="19" t="s">
        <v>62</v>
      </c>
      <c r="B9" s="9">
        <v>1145.0</v>
      </c>
      <c r="C9" s="9">
        <v>1.0</v>
      </c>
      <c r="D9" s="9">
        <v>0.0</v>
      </c>
      <c r="E9" s="9">
        <v>3.0</v>
      </c>
      <c r="F9" s="9">
        <f t="shared" ref="F9:F12" si="2">SUM(B9:E9)</f>
        <v>1149</v>
      </c>
      <c r="G9" s="22">
        <f>F9/F14</f>
        <v>0.8350290698</v>
      </c>
      <c r="H9" s="9"/>
      <c r="I9" s="9">
        <v>191.0</v>
      </c>
      <c r="J9" s="9">
        <v>0.0</v>
      </c>
      <c r="K9" s="9">
        <v>2.0</v>
      </c>
      <c r="L9" s="9">
        <v>8.0</v>
      </c>
      <c r="M9" s="9">
        <f t="shared" ref="M9:M12" si="3">SUM(I9:L9)</f>
        <v>201</v>
      </c>
      <c r="N9" s="22">
        <f>M9/M14</f>
        <v>0.9136363636</v>
      </c>
      <c r="O9" s="9"/>
      <c r="P9" s="9">
        <f t="shared" ref="P9:S9" si="1">B9+I9</f>
        <v>1336</v>
      </c>
      <c r="Q9" s="9">
        <f t="shared" si="1"/>
        <v>1</v>
      </c>
      <c r="R9" s="9">
        <f t="shared" si="1"/>
        <v>2</v>
      </c>
      <c r="S9" s="9">
        <f t="shared" si="1"/>
        <v>11</v>
      </c>
      <c r="T9" s="9">
        <f t="shared" ref="T9:T12" si="5">SUM(P9:S9)</f>
        <v>1350</v>
      </c>
      <c r="U9" s="22">
        <f>T9/T14</f>
        <v>0.8458646617</v>
      </c>
    </row>
    <row r="10" ht="12.0" customHeight="1">
      <c r="A10" s="19" t="s">
        <v>259</v>
      </c>
      <c r="B10" s="9">
        <v>0.0</v>
      </c>
      <c r="C10" s="9">
        <v>65.0</v>
      </c>
      <c r="D10" s="9">
        <v>89.0</v>
      </c>
      <c r="E10" s="9">
        <v>1.0</v>
      </c>
      <c r="F10" s="9">
        <f t="shared" si="2"/>
        <v>155</v>
      </c>
      <c r="G10" s="22">
        <f>F10/F14</f>
        <v>0.1126453488</v>
      </c>
      <c r="H10" s="9"/>
      <c r="I10" s="9">
        <v>0.0</v>
      </c>
      <c r="J10" s="9">
        <v>3.0</v>
      </c>
      <c r="K10" s="9">
        <v>0.0</v>
      </c>
      <c r="L10" s="9">
        <v>0.0</v>
      </c>
      <c r="M10" s="9">
        <f t="shared" si="3"/>
        <v>3</v>
      </c>
      <c r="N10" s="22">
        <f>M10/M14</f>
        <v>0.01363636364</v>
      </c>
      <c r="O10" s="9"/>
      <c r="P10" s="9">
        <f t="shared" ref="P10:S10" si="4">B10+I10</f>
        <v>0</v>
      </c>
      <c r="Q10" s="9">
        <f t="shared" si="4"/>
        <v>68</v>
      </c>
      <c r="R10" s="9">
        <f t="shared" si="4"/>
        <v>89</v>
      </c>
      <c r="S10" s="9">
        <f t="shared" si="4"/>
        <v>1</v>
      </c>
      <c r="T10" s="9">
        <f t="shared" si="5"/>
        <v>158</v>
      </c>
      <c r="U10" s="22">
        <f>T10/T14</f>
        <v>0.09899749373</v>
      </c>
    </row>
    <row r="11" ht="12.0" customHeight="1">
      <c r="A11" s="19" t="s">
        <v>17</v>
      </c>
      <c r="B11" s="9">
        <v>0.0</v>
      </c>
      <c r="C11" s="9">
        <v>72.0</v>
      </c>
      <c r="D11" s="9">
        <v>0.0</v>
      </c>
      <c r="E11" s="9">
        <v>0.0</v>
      </c>
      <c r="F11" s="9">
        <f t="shared" si="2"/>
        <v>72</v>
      </c>
      <c r="G11" s="22">
        <f>F11/F14</f>
        <v>0.0523255814</v>
      </c>
      <c r="H11" s="9"/>
      <c r="I11" s="9">
        <v>0.0</v>
      </c>
      <c r="J11" s="9">
        <v>15.0</v>
      </c>
      <c r="K11" s="9">
        <v>0.0</v>
      </c>
      <c r="L11" s="9">
        <v>0.0</v>
      </c>
      <c r="M11" s="9">
        <f t="shared" si="3"/>
        <v>15</v>
      </c>
      <c r="N11" s="22">
        <f>M11/M14</f>
        <v>0.06818181818</v>
      </c>
      <c r="O11" s="9"/>
      <c r="P11" s="9">
        <f t="shared" ref="P11:S11" si="6">B11+I11</f>
        <v>0</v>
      </c>
      <c r="Q11" s="9">
        <f t="shared" si="6"/>
        <v>87</v>
      </c>
      <c r="R11" s="9">
        <f t="shared" si="6"/>
        <v>0</v>
      </c>
      <c r="S11" s="9">
        <f t="shared" si="6"/>
        <v>0</v>
      </c>
      <c r="T11" s="9">
        <f t="shared" si="5"/>
        <v>87</v>
      </c>
      <c r="U11" s="22">
        <f>T11/T14</f>
        <v>0.0545112782</v>
      </c>
    </row>
    <row r="12" ht="12.0" customHeight="1">
      <c r="A12" s="19" t="s">
        <v>260</v>
      </c>
      <c r="B12" s="9">
        <v>0.0</v>
      </c>
      <c r="C12" s="9">
        <v>0.0</v>
      </c>
      <c r="D12" s="9">
        <v>0.0</v>
      </c>
      <c r="E12" s="9">
        <v>0.0</v>
      </c>
      <c r="F12" s="9">
        <f t="shared" si="2"/>
        <v>0</v>
      </c>
      <c r="G12" s="22">
        <f>F12/F14</f>
        <v>0</v>
      </c>
      <c r="H12" s="9"/>
      <c r="I12" s="9">
        <v>0.0</v>
      </c>
      <c r="J12" s="9">
        <v>1.0</v>
      </c>
      <c r="K12" s="9">
        <v>0.0</v>
      </c>
      <c r="L12" s="9">
        <v>0.0</v>
      </c>
      <c r="M12" s="9">
        <f t="shared" si="3"/>
        <v>1</v>
      </c>
      <c r="N12" s="22">
        <f>M12/M14</f>
        <v>0.004545454545</v>
      </c>
      <c r="O12" s="9"/>
      <c r="P12" s="9">
        <f t="shared" ref="P12:S12" si="7">B12+I12</f>
        <v>0</v>
      </c>
      <c r="Q12" s="9">
        <f t="shared" si="7"/>
        <v>1</v>
      </c>
      <c r="R12" s="9">
        <f t="shared" si="7"/>
        <v>0</v>
      </c>
      <c r="S12" s="9">
        <f t="shared" si="7"/>
        <v>0</v>
      </c>
      <c r="T12" s="9">
        <f t="shared" si="5"/>
        <v>1</v>
      </c>
      <c r="U12" s="22">
        <f>T12/T14</f>
        <v>0.000626566416</v>
      </c>
    </row>
    <row r="13" ht="12.0" customHeight="1">
      <c r="A13" s="1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</row>
    <row r="14" ht="12.0" customHeight="1">
      <c r="A14" s="26" t="s">
        <v>11</v>
      </c>
      <c r="B14" s="27">
        <f t="shared" ref="B14:F14" si="8">+SUM(B9:B12)</f>
        <v>1145</v>
      </c>
      <c r="C14" s="27">
        <f t="shared" si="8"/>
        <v>138</v>
      </c>
      <c r="D14" s="27">
        <f t="shared" si="8"/>
        <v>89</v>
      </c>
      <c r="E14" s="27">
        <f t="shared" si="8"/>
        <v>4</v>
      </c>
      <c r="F14" s="27">
        <f t="shared" si="8"/>
        <v>1376</v>
      </c>
      <c r="G14" s="28">
        <f>F14/F14</f>
        <v>1</v>
      </c>
      <c r="H14" s="27"/>
      <c r="I14" s="27">
        <f t="shared" ref="I14:M14" si="9">+SUM(I9:I12)</f>
        <v>191</v>
      </c>
      <c r="J14" s="27">
        <f t="shared" si="9"/>
        <v>19</v>
      </c>
      <c r="K14" s="27">
        <f t="shared" si="9"/>
        <v>2</v>
      </c>
      <c r="L14" s="27">
        <f t="shared" si="9"/>
        <v>8</v>
      </c>
      <c r="M14" s="27">
        <f t="shared" si="9"/>
        <v>220</v>
      </c>
      <c r="N14" s="28">
        <f>M14/M14</f>
        <v>1</v>
      </c>
      <c r="O14" s="27"/>
      <c r="P14" s="27">
        <f t="shared" ref="P14:S14" si="10">B14+I14</f>
        <v>1336</v>
      </c>
      <c r="Q14" s="27">
        <f t="shared" si="10"/>
        <v>157</v>
      </c>
      <c r="R14" s="27">
        <f t="shared" si="10"/>
        <v>91</v>
      </c>
      <c r="S14" s="27">
        <f t="shared" si="10"/>
        <v>12</v>
      </c>
      <c r="T14" s="27">
        <f>SUM(P14:S14)</f>
        <v>1596</v>
      </c>
      <c r="U14" s="28">
        <f>T14/T14</f>
        <v>1</v>
      </c>
    </row>
    <row r="15" ht="12.0" customHeight="1">
      <c r="A15" s="26" t="s">
        <v>12</v>
      </c>
      <c r="B15" s="28">
        <f>B14/F14</f>
        <v>0.832122093</v>
      </c>
      <c r="C15" s="28">
        <f>C14/F14</f>
        <v>0.1002906977</v>
      </c>
      <c r="D15" s="28">
        <f>D14/F14</f>
        <v>0.06468023256</v>
      </c>
      <c r="E15" s="28">
        <f>E14/F14</f>
        <v>0.002906976744</v>
      </c>
      <c r="F15" s="28">
        <f>F14/F14</f>
        <v>1</v>
      </c>
      <c r="G15" s="28"/>
      <c r="H15" s="28"/>
      <c r="I15" s="28">
        <f>I14/M14</f>
        <v>0.8681818182</v>
      </c>
      <c r="J15" s="28">
        <f>J14/M14</f>
        <v>0.08636363636</v>
      </c>
      <c r="K15" s="28">
        <f>K14/M14</f>
        <v>0.009090909091</v>
      </c>
      <c r="L15" s="28">
        <f>L14/M14</f>
        <v>0.03636363636</v>
      </c>
      <c r="M15" s="28">
        <f>M14/M14</f>
        <v>1</v>
      </c>
      <c r="N15" s="28"/>
      <c r="O15" s="28"/>
      <c r="P15" s="28">
        <f>P14/T14</f>
        <v>0.8370927318</v>
      </c>
      <c r="Q15" s="28">
        <f>Q14/T14</f>
        <v>0.09837092732</v>
      </c>
      <c r="R15" s="28">
        <f>R14/T14</f>
        <v>0.05701754386</v>
      </c>
      <c r="S15" s="28">
        <f>S14/T14</f>
        <v>0.007518796992</v>
      </c>
      <c r="T15" s="28">
        <f>T14/T14</f>
        <v>1</v>
      </c>
      <c r="U15" s="28"/>
    </row>
    <row r="16" ht="12.0" customHeight="1">
      <c r="A16" s="29" t="s">
        <v>21</v>
      </c>
      <c r="B16" s="9">
        <f t="shared" ref="B16:F16" si="11">SUM(B10:B12)</f>
        <v>0</v>
      </c>
      <c r="C16" s="9">
        <f t="shared" si="11"/>
        <v>137</v>
      </c>
      <c r="D16" s="9">
        <f t="shared" si="11"/>
        <v>89</v>
      </c>
      <c r="E16" s="9">
        <f t="shared" si="11"/>
        <v>1</v>
      </c>
      <c r="F16" s="9">
        <f t="shared" si="11"/>
        <v>227</v>
      </c>
      <c r="G16" s="9"/>
      <c r="H16" s="9"/>
      <c r="I16" s="9">
        <f>SUM(I10:I12)</f>
        <v>0</v>
      </c>
      <c r="J16" s="9">
        <f t="shared" ref="J16:L16" si="12">SUM(J11:J12)</f>
        <v>16</v>
      </c>
      <c r="K16" s="9">
        <f t="shared" si="12"/>
        <v>0</v>
      </c>
      <c r="L16" s="9">
        <f t="shared" si="12"/>
        <v>0</v>
      </c>
      <c r="M16" s="9">
        <f>SUM(M10:M12)</f>
        <v>19</v>
      </c>
      <c r="N16" s="9"/>
      <c r="O16" s="9"/>
      <c r="P16" s="9">
        <f t="shared" ref="P16:T16" si="13">SUM(P10:P12)</f>
        <v>0</v>
      </c>
      <c r="Q16" s="9">
        <f t="shared" si="13"/>
        <v>156</v>
      </c>
      <c r="R16" s="9">
        <f t="shared" si="13"/>
        <v>89</v>
      </c>
      <c r="S16" s="9">
        <f t="shared" si="13"/>
        <v>1</v>
      </c>
      <c r="T16" s="9">
        <f t="shared" si="13"/>
        <v>246</v>
      </c>
      <c r="U16" s="9"/>
    </row>
    <row r="17" ht="12.0" customHeight="1">
      <c r="A17" s="29" t="s">
        <v>22</v>
      </c>
      <c r="B17" s="22">
        <f t="shared" ref="B17:F17" si="14">B16/B14</f>
        <v>0</v>
      </c>
      <c r="C17" s="22">
        <f t="shared" si="14"/>
        <v>0.9927536232</v>
      </c>
      <c r="D17" s="22">
        <f t="shared" si="14"/>
        <v>1</v>
      </c>
      <c r="E17" s="22">
        <f t="shared" si="14"/>
        <v>0.25</v>
      </c>
      <c r="F17" s="22">
        <f t="shared" si="14"/>
        <v>0.1649709302</v>
      </c>
      <c r="G17" s="22"/>
      <c r="H17" s="22"/>
      <c r="I17" s="22">
        <f t="shared" ref="I17:M17" si="15">I16/I14</f>
        <v>0</v>
      </c>
      <c r="J17" s="22">
        <f t="shared" si="15"/>
        <v>0.8421052632</v>
      </c>
      <c r="K17" s="22">
        <f t="shared" si="15"/>
        <v>0</v>
      </c>
      <c r="L17" s="22">
        <f t="shared" si="15"/>
        <v>0</v>
      </c>
      <c r="M17" s="22">
        <f t="shared" si="15"/>
        <v>0.08636363636</v>
      </c>
      <c r="N17" s="22"/>
      <c r="O17" s="22"/>
      <c r="P17" s="22">
        <f t="shared" ref="P17:T17" si="16">P16/P14</f>
        <v>0</v>
      </c>
      <c r="Q17" s="22">
        <f t="shared" si="16"/>
        <v>0.9936305732</v>
      </c>
      <c r="R17" s="22">
        <f t="shared" si="16"/>
        <v>0.978021978</v>
      </c>
      <c r="S17" s="22">
        <f t="shared" si="16"/>
        <v>0.08333333333</v>
      </c>
      <c r="T17" s="22">
        <f t="shared" si="16"/>
        <v>0.1541353383</v>
      </c>
      <c r="U17" s="22"/>
    </row>
    <row r="18" ht="12.0" customHeight="1">
      <c r="A18" s="31" t="s">
        <v>24</v>
      </c>
      <c r="B18" s="32">
        <f>B16/F16</f>
        <v>0</v>
      </c>
      <c r="C18" s="32">
        <f>C16/F16</f>
        <v>0.6035242291</v>
      </c>
      <c r="D18" s="32">
        <f>D16/F16</f>
        <v>0.3920704846</v>
      </c>
      <c r="E18" s="32">
        <f>E16/F16</f>
        <v>0.004405286344</v>
      </c>
      <c r="F18" s="32">
        <f>F16/F16</f>
        <v>1</v>
      </c>
      <c r="G18" s="32"/>
      <c r="H18" s="32"/>
      <c r="I18" s="32">
        <f>I16/M16</f>
        <v>0</v>
      </c>
      <c r="J18" s="32">
        <f>J16/M16</f>
        <v>0.8421052632</v>
      </c>
      <c r="K18" s="32">
        <f>K16/M16</f>
        <v>0</v>
      </c>
      <c r="L18" s="32">
        <f>L16/M16</f>
        <v>0</v>
      </c>
      <c r="M18" s="32">
        <f>M16/M16</f>
        <v>1</v>
      </c>
      <c r="N18" s="30"/>
      <c r="O18" s="32"/>
      <c r="P18" s="32">
        <f>P16/T16</f>
        <v>0</v>
      </c>
      <c r="Q18" s="32">
        <f>Q16/T16</f>
        <v>0.6341463415</v>
      </c>
      <c r="R18" s="32">
        <f>R16/T16</f>
        <v>0.3617886179</v>
      </c>
      <c r="S18" s="32">
        <f>S16/T16</f>
        <v>0.00406504065</v>
      </c>
      <c r="T18" s="32">
        <f>T16/T16</f>
        <v>1</v>
      </c>
      <c r="U18" s="32"/>
    </row>
    <row r="19" ht="12.0" customHeight="1">
      <c r="A19" s="33"/>
      <c r="B19" s="9"/>
      <c r="C19" s="9"/>
      <c r="D19" s="9"/>
      <c r="E19" s="9"/>
      <c r="F19" s="9"/>
      <c r="G19" s="9"/>
      <c r="H19" s="9"/>
      <c r="I19" s="9"/>
      <c r="J19" s="9"/>
      <c r="K19" s="33"/>
      <c r="L19" s="34"/>
      <c r="M19" s="34"/>
      <c r="N19" s="34"/>
      <c r="O19" s="9"/>
      <c r="P19" s="4"/>
    </row>
    <row r="20" ht="12.0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4"/>
    </row>
    <row r="21" ht="12.0" customHeight="1">
      <c r="A21" s="2" t="s">
        <v>261</v>
      </c>
      <c r="B21" s="57"/>
      <c r="C21" s="57"/>
      <c r="D21" s="57"/>
      <c r="E21" s="57"/>
      <c r="F21" s="57"/>
      <c r="J21" s="57"/>
      <c r="K21" s="57"/>
      <c r="L21" s="57"/>
      <c r="M21" s="57"/>
      <c r="N21" s="37"/>
      <c r="O21" s="37"/>
      <c r="P21" s="4"/>
    </row>
    <row r="22" ht="12.0" customHeight="1">
      <c r="A22" s="2" t="s">
        <v>262</v>
      </c>
      <c r="B22" s="37"/>
      <c r="C22" s="37"/>
      <c r="D22" s="37"/>
      <c r="E22" s="37"/>
      <c r="F22" s="37"/>
      <c r="J22" s="37"/>
      <c r="K22" s="37"/>
      <c r="L22" s="37"/>
      <c r="M22" s="37"/>
      <c r="N22" s="37"/>
      <c r="O22" s="37"/>
      <c r="P22" s="4"/>
      <c r="Q22" s="38"/>
      <c r="R22" s="39"/>
    </row>
    <row r="23" ht="12.0" customHeight="1">
      <c r="A23" s="1" t="s">
        <v>154</v>
      </c>
      <c r="B23" s="90"/>
      <c r="C23" s="91"/>
      <c r="D23" s="92"/>
      <c r="E23" s="92"/>
      <c r="F23" s="92"/>
      <c r="J23" s="92"/>
      <c r="K23" s="92"/>
      <c r="L23" s="92"/>
      <c r="M23" s="92"/>
      <c r="N23" s="1"/>
      <c r="O23" s="1"/>
      <c r="P23" s="4"/>
    </row>
    <row r="24" ht="12.0" customHeight="1">
      <c r="A24" s="77" t="s">
        <v>263</v>
      </c>
      <c r="B24" s="5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4"/>
      <c r="Q24" s="4"/>
    </row>
    <row r="25" ht="12.0" customHeight="1">
      <c r="A25" s="7"/>
      <c r="B25" s="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9"/>
      <c r="O25" s="7"/>
      <c r="P25" s="4"/>
      <c r="Q25" s="40"/>
      <c r="R25" s="22"/>
    </row>
    <row r="26" ht="12.0" customHeight="1">
      <c r="A26" s="9"/>
      <c r="B26" s="10" t="s">
        <v>257</v>
      </c>
      <c r="C26" s="11"/>
      <c r="D26" s="11"/>
      <c r="E26" s="11"/>
      <c r="F26" s="11"/>
      <c r="G26" s="12"/>
      <c r="H26" s="9"/>
      <c r="I26" s="10" t="s">
        <v>258</v>
      </c>
      <c r="J26" s="11"/>
      <c r="K26" s="11"/>
      <c r="L26" s="11"/>
      <c r="M26" s="11"/>
      <c r="N26" s="83"/>
      <c r="O26" s="9"/>
      <c r="P26" s="10" t="s">
        <v>86</v>
      </c>
      <c r="Q26" s="11"/>
      <c r="R26" s="11"/>
      <c r="S26" s="11"/>
      <c r="T26" s="11"/>
      <c r="U26" s="14"/>
    </row>
    <row r="27" ht="24.0" customHeight="1">
      <c r="A27" s="15"/>
      <c r="B27" s="16" t="s">
        <v>13</v>
      </c>
      <c r="C27" s="16" t="s">
        <v>7</v>
      </c>
      <c r="D27" s="16" t="s">
        <v>8</v>
      </c>
      <c r="E27" s="16" t="s">
        <v>60</v>
      </c>
      <c r="F27" s="16" t="s">
        <v>11</v>
      </c>
      <c r="G27" s="17" t="s">
        <v>12</v>
      </c>
      <c r="H27" s="16"/>
      <c r="I27" s="16" t="s">
        <v>13</v>
      </c>
      <c r="J27" s="16" t="s">
        <v>7</v>
      </c>
      <c r="K27" s="16" t="s">
        <v>8</v>
      </c>
      <c r="L27" s="16" t="s">
        <v>60</v>
      </c>
      <c r="M27" s="16" t="s">
        <v>11</v>
      </c>
      <c r="N27" s="17" t="s">
        <v>12</v>
      </c>
      <c r="O27" s="16"/>
      <c r="P27" s="16" t="s">
        <v>13</v>
      </c>
      <c r="Q27" s="16" t="s">
        <v>7</v>
      </c>
      <c r="R27" s="16" t="s">
        <v>8</v>
      </c>
      <c r="S27" s="16" t="s">
        <v>60</v>
      </c>
      <c r="T27" s="16" t="s">
        <v>11</v>
      </c>
      <c r="U27" s="17" t="s">
        <v>12</v>
      </c>
    </row>
    <row r="28" ht="12.0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41"/>
      <c r="O28" s="9"/>
      <c r="P28" s="9"/>
      <c r="Q28" s="9"/>
      <c r="R28" s="9"/>
      <c r="S28" s="9"/>
      <c r="T28" s="9"/>
      <c r="U28" s="9"/>
    </row>
    <row r="29" ht="12.0" customHeight="1">
      <c r="A29" s="19" t="s">
        <v>62</v>
      </c>
      <c r="B29" s="9">
        <v>224437.0</v>
      </c>
      <c r="C29" s="9">
        <v>43.0</v>
      </c>
      <c r="D29" s="9">
        <v>0.0</v>
      </c>
      <c r="E29" s="9">
        <v>1108.0</v>
      </c>
      <c r="F29" s="9">
        <f t="shared" ref="F29:F32" si="18">SUM(B29:E29)</f>
        <v>225588</v>
      </c>
      <c r="G29" s="22">
        <f>F29/F34</f>
        <v>0.8636831768</v>
      </c>
      <c r="H29" s="42"/>
      <c r="I29" s="40">
        <v>169739.0</v>
      </c>
      <c r="J29" s="40">
        <v>0.0</v>
      </c>
      <c r="K29" s="40">
        <v>1926.0</v>
      </c>
      <c r="L29" s="40">
        <v>10509.0</v>
      </c>
      <c r="M29" s="9">
        <f t="shared" ref="M29:M32" si="19">SUM(I29:L29)</f>
        <v>182174</v>
      </c>
      <c r="N29" s="22">
        <f>M29/M34</f>
        <v>0.9167878657</v>
      </c>
      <c r="O29" s="42"/>
      <c r="P29" s="9">
        <f t="shared" ref="P29:S29" si="17">B29+I29</f>
        <v>394176</v>
      </c>
      <c r="Q29" s="9">
        <f t="shared" si="17"/>
        <v>43</v>
      </c>
      <c r="R29" s="9">
        <f t="shared" si="17"/>
        <v>1926</v>
      </c>
      <c r="S29" s="9">
        <f t="shared" si="17"/>
        <v>11617</v>
      </c>
      <c r="T29" s="9">
        <f t="shared" ref="T29:T32" si="21">SUM(P29:S29)</f>
        <v>407762</v>
      </c>
      <c r="U29" s="22">
        <f>T29/T34</f>
        <v>0.8866280208</v>
      </c>
    </row>
    <row r="30" ht="12.0" customHeight="1">
      <c r="A30" s="19" t="s">
        <v>259</v>
      </c>
      <c r="B30" s="9">
        <v>0.0</v>
      </c>
      <c r="C30" s="9">
        <v>10698.0</v>
      </c>
      <c r="D30" s="9">
        <v>10271.0</v>
      </c>
      <c r="E30" s="9">
        <v>51.0</v>
      </c>
      <c r="F30" s="9">
        <f t="shared" si="18"/>
        <v>21020</v>
      </c>
      <c r="G30" s="22">
        <f>F30/F34</f>
        <v>0.08047688874</v>
      </c>
      <c r="H30" s="42"/>
      <c r="I30" s="132">
        <v>0.0</v>
      </c>
      <c r="J30" s="40">
        <v>3415.0</v>
      </c>
      <c r="K30" s="40">
        <v>0.0</v>
      </c>
      <c r="L30" s="40">
        <v>0.0</v>
      </c>
      <c r="M30" s="9">
        <f t="shared" si="19"/>
        <v>3415</v>
      </c>
      <c r="N30" s="22">
        <f>M30/M34</f>
        <v>0.01718593521</v>
      </c>
      <c r="O30" s="42"/>
      <c r="P30" s="9">
        <f t="shared" ref="P30:S30" si="20">B30+I30</f>
        <v>0</v>
      </c>
      <c r="Q30" s="9">
        <f t="shared" si="20"/>
        <v>14113</v>
      </c>
      <c r="R30" s="9">
        <f t="shared" si="20"/>
        <v>10271</v>
      </c>
      <c r="S30" s="9">
        <f t="shared" si="20"/>
        <v>51</v>
      </c>
      <c r="T30" s="9">
        <f t="shared" si="21"/>
        <v>24435</v>
      </c>
      <c r="U30" s="22">
        <f>T30/T34</f>
        <v>0.05313088441</v>
      </c>
    </row>
    <row r="31" ht="12.0" customHeight="1">
      <c r="A31" s="19" t="s">
        <v>17</v>
      </c>
      <c r="B31" s="9">
        <v>0.0</v>
      </c>
      <c r="C31" s="9">
        <v>14585.0</v>
      </c>
      <c r="D31" s="9">
        <v>0.0</v>
      </c>
      <c r="E31" s="9">
        <v>0.0</v>
      </c>
      <c r="F31" s="9">
        <f t="shared" si="18"/>
        <v>14585</v>
      </c>
      <c r="G31" s="22">
        <f>F31/F34</f>
        <v>0.05583993445</v>
      </c>
      <c r="H31" s="42"/>
      <c r="I31" s="132">
        <v>0.0</v>
      </c>
      <c r="J31" s="9">
        <v>12428.0</v>
      </c>
      <c r="K31" s="9">
        <v>0.0</v>
      </c>
      <c r="L31" s="9">
        <v>0.0</v>
      </c>
      <c r="M31" s="9">
        <f t="shared" si="19"/>
        <v>12428</v>
      </c>
      <c r="N31" s="22">
        <f>M31/M34</f>
        <v>0.06254371971</v>
      </c>
      <c r="O31" s="42"/>
      <c r="P31" s="9">
        <f t="shared" ref="P31:S31" si="22">B31+I31</f>
        <v>0</v>
      </c>
      <c r="Q31" s="9">
        <f t="shared" si="22"/>
        <v>27013</v>
      </c>
      <c r="R31" s="9">
        <f t="shared" si="22"/>
        <v>0</v>
      </c>
      <c r="S31" s="9">
        <f t="shared" si="22"/>
        <v>0</v>
      </c>
      <c r="T31" s="9">
        <f t="shared" si="21"/>
        <v>27013</v>
      </c>
      <c r="U31" s="22">
        <f>T31/T34</f>
        <v>0.05873642646</v>
      </c>
    </row>
    <row r="32" ht="12.0" customHeight="1">
      <c r="A32" s="19" t="s">
        <v>260</v>
      </c>
      <c r="B32" s="9">
        <v>0.0</v>
      </c>
      <c r="C32" s="9">
        <v>0.0</v>
      </c>
      <c r="D32" s="9">
        <v>0.0</v>
      </c>
      <c r="E32" s="9">
        <v>0.0</v>
      </c>
      <c r="F32" s="9">
        <f t="shared" si="18"/>
        <v>0</v>
      </c>
      <c r="G32" s="22">
        <f>F32/F34</f>
        <v>0</v>
      </c>
      <c r="H32" s="42"/>
      <c r="I32" s="132">
        <v>0.0</v>
      </c>
      <c r="J32" s="9">
        <v>692.0</v>
      </c>
      <c r="K32" s="9">
        <v>0.0</v>
      </c>
      <c r="L32" s="9">
        <v>0.0</v>
      </c>
      <c r="M32" s="9">
        <f t="shared" si="19"/>
        <v>692</v>
      </c>
      <c r="N32" s="22">
        <f>M32/M34</f>
        <v>0.003482479405</v>
      </c>
      <c r="O32" s="42"/>
      <c r="P32" s="9">
        <f t="shared" ref="P32:S32" si="23">B32+I32</f>
        <v>0</v>
      </c>
      <c r="Q32" s="9">
        <f t="shared" si="23"/>
        <v>692</v>
      </c>
      <c r="R32" s="9">
        <f t="shared" si="23"/>
        <v>0</v>
      </c>
      <c r="S32" s="9">
        <f t="shared" si="23"/>
        <v>0</v>
      </c>
      <c r="T32" s="9">
        <f t="shared" si="21"/>
        <v>692</v>
      </c>
      <c r="U32" s="22">
        <f>T32/T34</f>
        <v>0.001504668386</v>
      </c>
    </row>
    <row r="33" ht="12.0" customHeight="1">
      <c r="A33" s="19"/>
      <c r="B33" s="9"/>
      <c r="C33" s="9"/>
      <c r="D33" s="9"/>
      <c r="E33" s="9"/>
      <c r="F33" s="9"/>
      <c r="G33" s="9"/>
      <c r="H33" s="42"/>
      <c r="I33" s="9"/>
      <c r="J33" s="9"/>
      <c r="K33" s="9"/>
      <c r="L33" s="9"/>
      <c r="M33" s="9"/>
      <c r="N33" s="9"/>
      <c r="O33" s="42"/>
      <c r="P33" s="9"/>
      <c r="Q33" s="9"/>
      <c r="R33" s="9"/>
      <c r="S33" s="9"/>
      <c r="T33" s="9"/>
      <c r="U33" s="9"/>
    </row>
    <row r="34" ht="12.0" customHeight="1">
      <c r="A34" s="26" t="s">
        <v>11</v>
      </c>
      <c r="B34" s="27">
        <f t="shared" ref="B34:F34" si="24">+SUM(B29:B32)</f>
        <v>224437</v>
      </c>
      <c r="C34" s="27">
        <f t="shared" si="24"/>
        <v>25326</v>
      </c>
      <c r="D34" s="27">
        <f t="shared" si="24"/>
        <v>10271</v>
      </c>
      <c r="E34" s="27">
        <f t="shared" si="24"/>
        <v>1159</v>
      </c>
      <c r="F34" s="27">
        <f t="shared" si="24"/>
        <v>261193</v>
      </c>
      <c r="G34" s="28">
        <f>F34/F34</f>
        <v>1</v>
      </c>
      <c r="H34" s="27"/>
      <c r="I34" s="27">
        <f t="shared" ref="I34:M34" si="25">+SUM(I29:I32)</f>
        <v>169739</v>
      </c>
      <c r="J34" s="27">
        <f t="shared" si="25"/>
        <v>16535</v>
      </c>
      <c r="K34" s="27">
        <f t="shared" si="25"/>
        <v>1926</v>
      </c>
      <c r="L34" s="27">
        <f t="shared" si="25"/>
        <v>10509</v>
      </c>
      <c r="M34" s="27">
        <f t="shared" si="25"/>
        <v>198709</v>
      </c>
      <c r="N34" s="28">
        <f>M34/M34</f>
        <v>1</v>
      </c>
      <c r="O34" s="27"/>
      <c r="P34" s="27">
        <f t="shared" ref="P34:S34" si="26">B34+I34</f>
        <v>394176</v>
      </c>
      <c r="Q34" s="27">
        <f t="shared" si="26"/>
        <v>41861</v>
      </c>
      <c r="R34" s="27">
        <f t="shared" si="26"/>
        <v>12197</v>
      </c>
      <c r="S34" s="27">
        <f t="shared" si="26"/>
        <v>11668</v>
      </c>
      <c r="T34" s="27">
        <f>SUM(P34:S34)</f>
        <v>459902</v>
      </c>
      <c r="U34" s="28">
        <f>T34/T34</f>
        <v>1</v>
      </c>
    </row>
    <row r="35" ht="12.0" customHeight="1">
      <c r="A35" s="26" t="s">
        <v>12</v>
      </c>
      <c r="B35" s="28">
        <f>B34/F34</f>
        <v>0.8592764737</v>
      </c>
      <c r="C35" s="28">
        <f>C34/F34</f>
        <v>0.09696278231</v>
      </c>
      <c r="D35" s="28">
        <f>D34/F34</f>
        <v>0.03932341219</v>
      </c>
      <c r="E35" s="28">
        <f>E34/F34</f>
        <v>0.004437331781</v>
      </c>
      <c r="F35" s="28">
        <f>F34/F34</f>
        <v>1</v>
      </c>
      <c r="G35" s="28"/>
      <c r="H35" s="28"/>
      <c r="I35" s="28">
        <f>I34/M34</f>
        <v>0.8542089186</v>
      </c>
      <c r="J35" s="28">
        <f>J34/M34</f>
        <v>0.08321213433</v>
      </c>
      <c r="K35" s="28">
        <f>K34/M34</f>
        <v>0.00969256551</v>
      </c>
      <c r="L35" s="28">
        <f>L34/M34</f>
        <v>0.05288638159</v>
      </c>
      <c r="M35" s="28">
        <f>M34/M34</f>
        <v>1</v>
      </c>
      <c r="N35" s="28"/>
      <c r="O35" s="28"/>
      <c r="P35" s="28">
        <f>P34/T34</f>
        <v>0.8570869446</v>
      </c>
      <c r="Q35" s="28">
        <f>Q34/T34</f>
        <v>0.09102156546</v>
      </c>
      <c r="R35" s="28">
        <f>R34/T34</f>
        <v>0.02652086749</v>
      </c>
      <c r="S35" s="28">
        <f>S34/T34</f>
        <v>0.02537062244</v>
      </c>
      <c r="T35" s="28">
        <f>T34/T34</f>
        <v>1</v>
      </c>
      <c r="U35" s="28"/>
    </row>
    <row r="36" ht="12.0" customHeight="1">
      <c r="A36" s="29" t="s">
        <v>21</v>
      </c>
      <c r="B36" s="9">
        <f t="shared" ref="B36:F36" si="27">SUM(B30:B32)</f>
        <v>0</v>
      </c>
      <c r="C36" s="9">
        <f t="shared" si="27"/>
        <v>25283</v>
      </c>
      <c r="D36" s="9">
        <f t="shared" si="27"/>
        <v>10271</v>
      </c>
      <c r="E36" s="9">
        <f t="shared" si="27"/>
        <v>51</v>
      </c>
      <c r="F36" s="9">
        <f t="shared" si="27"/>
        <v>35605</v>
      </c>
      <c r="G36" s="9"/>
      <c r="H36" s="9"/>
      <c r="I36" s="9">
        <f>SUM(I30:I32)</f>
        <v>0</v>
      </c>
      <c r="J36" s="9">
        <f t="shared" ref="J36:L36" si="28">SUM(J10:J32)</f>
        <v>16590.77057</v>
      </c>
      <c r="K36" s="9">
        <f t="shared" si="28"/>
        <v>1928.009091</v>
      </c>
      <c r="L36" s="9">
        <f t="shared" si="28"/>
        <v>10517.03636</v>
      </c>
      <c r="M36" s="9">
        <f>SUM(M30:M32)</f>
        <v>16535</v>
      </c>
      <c r="N36" s="9"/>
      <c r="O36" s="9"/>
      <c r="P36" s="9">
        <f t="shared" ref="P36:T36" si="29">SUM(P30:P32)</f>
        <v>0</v>
      </c>
      <c r="Q36" s="9">
        <f t="shared" si="29"/>
        <v>41818</v>
      </c>
      <c r="R36" s="9">
        <f t="shared" si="29"/>
        <v>10271</v>
      </c>
      <c r="S36" s="9">
        <f t="shared" si="29"/>
        <v>51</v>
      </c>
      <c r="T36" s="9">
        <f t="shared" si="29"/>
        <v>52140</v>
      </c>
      <c r="U36" s="9"/>
    </row>
    <row r="37" ht="12.0" customHeight="1">
      <c r="A37" s="29" t="s">
        <v>22</v>
      </c>
      <c r="B37" s="22">
        <f t="shared" ref="B37:F37" si="30">B36/B34</f>
        <v>0</v>
      </c>
      <c r="C37" s="22">
        <f t="shared" si="30"/>
        <v>0.9983021401</v>
      </c>
      <c r="D37" s="22">
        <f t="shared" si="30"/>
        <v>1</v>
      </c>
      <c r="E37" s="22">
        <f t="shared" si="30"/>
        <v>0.04400345125</v>
      </c>
      <c r="F37" s="22">
        <f t="shared" si="30"/>
        <v>0.1363168232</v>
      </c>
      <c r="G37" s="22"/>
      <c r="H37" s="22"/>
      <c r="I37" s="22">
        <f t="shared" ref="I37:M37" si="31">I36/I34</f>
        <v>0</v>
      </c>
      <c r="J37" s="22">
        <f t="shared" si="31"/>
        <v>1.00337288</v>
      </c>
      <c r="K37" s="22">
        <f t="shared" si="31"/>
        <v>1.001043142</v>
      </c>
      <c r="L37" s="22">
        <f t="shared" si="31"/>
        <v>1.000764712</v>
      </c>
      <c r="M37" s="22">
        <f t="shared" si="31"/>
        <v>0.08321213433</v>
      </c>
      <c r="N37" s="22"/>
      <c r="O37" s="22"/>
      <c r="P37" s="22">
        <f t="shared" ref="P37:T37" si="32">P36/P34</f>
        <v>0</v>
      </c>
      <c r="Q37" s="22">
        <f t="shared" si="32"/>
        <v>0.9989727909</v>
      </c>
      <c r="R37" s="22">
        <f t="shared" si="32"/>
        <v>0.8420923178</v>
      </c>
      <c r="S37" s="22">
        <f t="shared" si="32"/>
        <v>0.004370929037</v>
      </c>
      <c r="T37" s="22">
        <f t="shared" si="32"/>
        <v>0.1133719792</v>
      </c>
      <c r="U37" s="22"/>
    </row>
    <row r="38" ht="12.0" customHeight="1">
      <c r="A38" s="31" t="s">
        <v>24</v>
      </c>
      <c r="B38" s="32">
        <f>B36/F36</f>
        <v>0</v>
      </c>
      <c r="C38" s="32">
        <f>C36/F36</f>
        <v>0.7100968965</v>
      </c>
      <c r="D38" s="32">
        <f>D36/F36</f>
        <v>0.2884707204</v>
      </c>
      <c r="E38" s="32">
        <f>E36/F36</f>
        <v>0.001432383092</v>
      </c>
      <c r="F38" s="32">
        <f>F36/F36</f>
        <v>1</v>
      </c>
      <c r="G38" s="32"/>
      <c r="H38" s="32"/>
      <c r="I38" s="32">
        <f>I36/M36</f>
        <v>0</v>
      </c>
      <c r="J38" s="32">
        <f>J36/M36</f>
        <v>1.00337288</v>
      </c>
      <c r="K38" s="32">
        <f>K36/M36</f>
        <v>0.1166016989</v>
      </c>
      <c r="L38" s="32">
        <f>L36/M36</f>
        <v>0.6360469527</v>
      </c>
      <c r="M38" s="32">
        <f>M36/M36</f>
        <v>1</v>
      </c>
      <c r="N38" s="30"/>
      <c r="O38" s="32"/>
      <c r="P38" s="32">
        <f>P36/T36</f>
        <v>0</v>
      </c>
      <c r="Q38" s="32">
        <f>Q36/T36</f>
        <v>0.8020329881</v>
      </c>
      <c r="R38" s="32">
        <f>R36/T36</f>
        <v>0.1969888761</v>
      </c>
      <c r="S38" s="32">
        <f>S36/T36</f>
        <v>0.0009781357883</v>
      </c>
      <c r="T38" s="32">
        <f>T36/T36</f>
        <v>1</v>
      </c>
      <c r="U38" s="32"/>
    </row>
    <row r="39" ht="12.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33"/>
      <c r="L39" s="34"/>
      <c r="M39" s="34"/>
      <c r="N39" s="34"/>
      <c r="O39" s="9"/>
      <c r="P39" s="4"/>
    </row>
    <row r="40" ht="12.0" customHeight="1">
      <c r="A40" s="27" t="s">
        <v>28</v>
      </c>
      <c r="B40" s="9"/>
      <c r="C40" s="9"/>
      <c r="D40" s="9"/>
      <c r="E40" s="9"/>
      <c r="F40" s="9"/>
      <c r="G40" s="9"/>
      <c r="H40" s="9"/>
      <c r="I40" s="9"/>
      <c r="J40" s="9"/>
      <c r="K40" s="33"/>
      <c r="L40" s="33"/>
      <c r="M40" s="33"/>
      <c r="N40" s="33"/>
      <c r="O40" s="9"/>
      <c r="P40" s="4"/>
    </row>
    <row r="41" ht="12.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33"/>
      <c r="L41" s="33"/>
      <c r="M41" s="33"/>
      <c r="N41" s="33"/>
      <c r="O41" s="7"/>
      <c r="P41" s="4"/>
    </row>
    <row r="42" ht="12.0" customHeight="1">
      <c r="A42" s="41"/>
      <c r="B42" s="10" t="s">
        <v>257</v>
      </c>
      <c r="C42" s="11"/>
      <c r="D42" s="11"/>
      <c r="E42" s="11"/>
      <c r="F42" s="11"/>
      <c r="G42" s="72"/>
      <c r="H42" s="9"/>
      <c r="I42" s="10" t="s">
        <v>258</v>
      </c>
      <c r="J42" s="11"/>
      <c r="K42" s="11"/>
      <c r="L42" s="11"/>
      <c r="M42" s="11"/>
      <c r="N42" s="83"/>
      <c r="O42" s="9"/>
      <c r="P42" s="10" t="s">
        <v>86</v>
      </c>
      <c r="Q42" s="11"/>
      <c r="R42" s="11"/>
      <c r="S42" s="11"/>
      <c r="T42" s="11"/>
    </row>
    <row r="43" ht="24.0" customHeight="1">
      <c r="A43" s="15"/>
      <c r="B43" s="16" t="s">
        <v>13</v>
      </c>
      <c r="C43" s="16" t="s">
        <v>7</v>
      </c>
      <c r="D43" s="16" t="s">
        <v>8</v>
      </c>
      <c r="E43" s="16" t="s">
        <v>60</v>
      </c>
      <c r="F43" s="16" t="s">
        <v>11</v>
      </c>
      <c r="G43" s="17"/>
      <c r="H43" s="16"/>
      <c r="I43" s="16" t="s">
        <v>13</v>
      </c>
      <c r="J43" s="16" t="s">
        <v>7</v>
      </c>
      <c r="K43" s="16" t="s">
        <v>8</v>
      </c>
      <c r="L43" s="16" t="s">
        <v>60</v>
      </c>
      <c r="M43" s="16" t="s">
        <v>11</v>
      </c>
      <c r="N43" s="60"/>
      <c r="O43" s="16"/>
      <c r="P43" s="16" t="s">
        <v>13</v>
      </c>
      <c r="Q43" s="16" t="s">
        <v>7</v>
      </c>
      <c r="R43" s="16" t="s">
        <v>8</v>
      </c>
      <c r="S43" s="16" t="s">
        <v>60</v>
      </c>
      <c r="T43" s="16" t="s">
        <v>11</v>
      </c>
    </row>
    <row r="44" ht="12.0" customHeight="1">
      <c r="A44" s="9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85"/>
      <c r="O44" s="27"/>
      <c r="P44" s="9"/>
      <c r="Q44" s="9"/>
      <c r="R44" s="9"/>
      <c r="S44" s="9"/>
      <c r="T44" s="9"/>
    </row>
    <row r="45" ht="12.0" customHeight="1">
      <c r="A45" s="19" t="s">
        <v>62</v>
      </c>
      <c r="B45" s="27">
        <f t="shared" ref="B45:C45" si="33">B29/B9</f>
        <v>196.0148472</v>
      </c>
      <c r="C45" s="27">
        <f t="shared" si="33"/>
        <v>43</v>
      </c>
      <c r="D45" s="27"/>
      <c r="E45" s="27">
        <f t="shared" ref="E45:F45" si="34">E29/E9</f>
        <v>369.3333333</v>
      </c>
      <c r="F45" s="27">
        <f t="shared" si="34"/>
        <v>196.3342037</v>
      </c>
      <c r="G45" s="27"/>
      <c r="H45" s="27"/>
      <c r="I45" s="27">
        <f>I29/I9</f>
        <v>888.6858639</v>
      </c>
      <c r="J45" s="27"/>
      <c r="K45" s="27">
        <f t="shared" ref="K45:M45" si="35">K29/K9</f>
        <v>963</v>
      </c>
      <c r="L45" s="27">
        <f t="shared" si="35"/>
        <v>1313.625</v>
      </c>
      <c r="M45" s="27">
        <f t="shared" si="35"/>
        <v>906.3383085</v>
      </c>
      <c r="N45" s="27"/>
      <c r="O45" s="27"/>
      <c r="P45" s="27">
        <f t="shared" ref="P45:T45" si="36">P29/P9</f>
        <v>295.0419162</v>
      </c>
      <c r="Q45" s="27">
        <f t="shared" si="36"/>
        <v>43</v>
      </c>
      <c r="R45" s="27">
        <f t="shared" si="36"/>
        <v>963</v>
      </c>
      <c r="S45" s="27">
        <f t="shared" si="36"/>
        <v>1056.090909</v>
      </c>
      <c r="T45" s="27">
        <f t="shared" si="36"/>
        <v>302.0459259</v>
      </c>
    </row>
    <row r="46" ht="12.0" customHeight="1">
      <c r="A46" s="19" t="s">
        <v>259</v>
      </c>
      <c r="B46" s="27"/>
      <c r="C46" s="27">
        <f t="shared" ref="C46:F46" si="37">C30/C10</f>
        <v>164.5846154</v>
      </c>
      <c r="D46" s="27">
        <f t="shared" si="37"/>
        <v>115.4044944</v>
      </c>
      <c r="E46" s="27">
        <f t="shared" si="37"/>
        <v>51</v>
      </c>
      <c r="F46" s="27">
        <f t="shared" si="37"/>
        <v>135.6129032</v>
      </c>
      <c r="G46" s="27"/>
      <c r="H46" s="27"/>
      <c r="I46" s="27"/>
      <c r="J46" s="27">
        <f t="shared" ref="J46:J48" si="39">J30/J10</f>
        <v>1138.333333</v>
      </c>
      <c r="K46" s="27"/>
      <c r="L46" s="27"/>
      <c r="M46" s="27">
        <f t="shared" ref="M46:M48" si="40">M30/M10</f>
        <v>1138.333333</v>
      </c>
      <c r="N46" s="27"/>
      <c r="O46" s="27"/>
      <c r="P46" s="27"/>
      <c r="Q46" s="27">
        <f t="shared" ref="Q46:T46" si="38">Q30/Q10</f>
        <v>207.5441176</v>
      </c>
      <c r="R46" s="27">
        <f t="shared" si="38"/>
        <v>115.4044944</v>
      </c>
      <c r="S46" s="27">
        <f t="shared" si="38"/>
        <v>51</v>
      </c>
      <c r="T46" s="27">
        <f t="shared" si="38"/>
        <v>154.6518987</v>
      </c>
    </row>
    <row r="47" ht="12.0" customHeight="1">
      <c r="A47" s="19" t="s">
        <v>17</v>
      </c>
      <c r="B47" s="27"/>
      <c r="C47" s="27">
        <f>C31/C11</f>
        <v>202.5694444</v>
      </c>
      <c r="D47" s="27"/>
      <c r="E47" s="27"/>
      <c r="F47" s="27">
        <f>F31/F11</f>
        <v>202.5694444</v>
      </c>
      <c r="G47" s="27"/>
      <c r="H47" s="27"/>
      <c r="I47" s="27"/>
      <c r="J47" s="27">
        <f t="shared" si="39"/>
        <v>828.5333333</v>
      </c>
      <c r="K47" s="27"/>
      <c r="L47" s="27"/>
      <c r="M47" s="27">
        <f t="shared" si="40"/>
        <v>828.5333333</v>
      </c>
      <c r="N47" s="27"/>
      <c r="O47" s="27"/>
      <c r="P47" s="27"/>
      <c r="Q47" s="27">
        <f t="shared" ref="Q47:Q48" si="41">Q31/Q11</f>
        <v>310.4942529</v>
      </c>
      <c r="R47" s="27"/>
      <c r="S47" s="27"/>
      <c r="T47" s="27">
        <f t="shared" ref="T47:T48" si="42">T31/T11</f>
        <v>310.4942529</v>
      </c>
    </row>
    <row r="48" ht="12.0" customHeight="1">
      <c r="A48" s="19" t="s">
        <v>260</v>
      </c>
      <c r="B48" s="27"/>
      <c r="C48" s="27"/>
      <c r="D48" s="27"/>
      <c r="E48" s="27"/>
      <c r="F48" s="27"/>
      <c r="G48" s="27"/>
      <c r="H48" s="27"/>
      <c r="I48" s="27"/>
      <c r="J48" s="27">
        <f t="shared" si="39"/>
        <v>692</v>
      </c>
      <c r="K48" s="27"/>
      <c r="L48" s="27"/>
      <c r="M48" s="27">
        <f t="shared" si="40"/>
        <v>692</v>
      </c>
      <c r="N48" s="27"/>
      <c r="O48" s="27"/>
      <c r="P48" s="27"/>
      <c r="Q48" s="27">
        <f t="shared" si="41"/>
        <v>692</v>
      </c>
      <c r="R48" s="27"/>
      <c r="S48" s="27"/>
      <c r="T48" s="27">
        <f t="shared" si="42"/>
        <v>692</v>
      </c>
    </row>
    <row r="49" ht="12.0" customHeight="1">
      <c r="A49" s="19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ht="12.0" customHeight="1">
      <c r="A50" s="26" t="s">
        <v>11</v>
      </c>
      <c r="B50" s="27">
        <f t="shared" ref="B50:F50" si="43">B34/B14</f>
        <v>196.0148472</v>
      </c>
      <c r="C50" s="27">
        <f t="shared" si="43"/>
        <v>183.5217391</v>
      </c>
      <c r="D50" s="27">
        <f t="shared" si="43"/>
        <v>115.4044944</v>
      </c>
      <c r="E50" s="27">
        <f t="shared" si="43"/>
        <v>289.75</v>
      </c>
      <c r="F50" s="27">
        <f t="shared" si="43"/>
        <v>189.8204942</v>
      </c>
      <c r="G50" s="27"/>
      <c r="H50" s="27"/>
      <c r="I50" s="27">
        <f t="shared" ref="I50:M50" si="44">I34/I14</f>
        <v>888.6858639</v>
      </c>
      <c r="J50" s="27">
        <f t="shared" si="44"/>
        <v>870.2631579</v>
      </c>
      <c r="K50" s="27">
        <f t="shared" si="44"/>
        <v>963</v>
      </c>
      <c r="L50" s="27">
        <f t="shared" si="44"/>
        <v>1313.625</v>
      </c>
      <c r="M50" s="27">
        <f t="shared" si="44"/>
        <v>903.2227273</v>
      </c>
      <c r="N50" s="27"/>
      <c r="O50" s="27"/>
      <c r="P50" s="27">
        <f t="shared" ref="P50:T50" si="45">P34/P14</f>
        <v>295.0419162</v>
      </c>
      <c r="Q50" s="27">
        <f t="shared" si="45"/>
        <v>266.6305732</v>
      </c>
      <c r="R50" s="27">
        <f t="shared" si="45"/>
        <v>134.032967</v>
      </c>
      <c r="S50" s="27">
        <f t="shared" si="45"/>
        <v>972.3333333</v>
      </c>
      <c r="T50" s="27">
        <f t="shared" si="45"/>
        <v>288.1591479</v>
      </c>
    </row>
    <row r="51" ht="12.0" customHeight="1">
      <c r="A51" s="29" t="s">
        <v>21</v>
      </c>
      <c r="B51" s="27"/>
      <c r="C51" s="27">
        <f t="shared" ref="C51:F51" si="46">C36/C16</f>
        <v>184.5474453</v>
      </c>
      <c r="D51" s="27">
        <f t="shared" si="46"/>
        <v>115.4044944</v>
      </c>
      <c r="E51" s="27">
        <f t="shared" si="46"/>
        <v>51</v>
      </c>
      <c r="F51" s="27">
        <f t="shared" si="46"/>
        <v>156.8502203</v>
      </c>
      <c r="G51" s="27"/>
      <c r="H51" s="27"/>
      <c r="I51" s="27"/>
      <c r="J51" s="27">
        <f>J36/J16</f>
        <v>1036.923161</v>
      </c>
      <c r="K51" s="27"/>
      <c r="L51" s="27"/>
      <c r="M51" s="27">
        <f>M36/M16</f>
        <v>870.2631579</v>
      </c>
      <c r="N51" s="27"/>
      <c r="O51" s="27"/>
      <c r="P51" s="27"/>
      <c r="Q51" s="27">
        <f t="shared" ref="Q51:T51" si="47">Q36/Q16</f>
        <v>268.0641026</v>
      </c>
      <c r="R51" s="27">
        <f t="shared" si="47"/>
        <v>115.4044944</v>
      </c>
      <c r="S51" s="27">
        <f t="shared" si="47"/>
        <v>51</v>
      </c>
      <c r="T51" s="27">
        <f t="shared" si="47"/>
        <v>211.9512195</v>
      </c>
    </row>
    <row r="52" ht="12.0" customHeight="1">
      <c r="A52" s="7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18"/>
      <c r="O52" s="48"/>
      <c r="P52" s="31"/>
      <c r="Q52" s="31"/>
      <c r="R52" s="31"/>
      <c r="S52" s="31"/>
      <c r="T52" s="31"/>
    </row>
    <row r="53" ht="12.0" customHeight="1">
      <c r="N53" s="86"/>
      <c r="P53" s="22"/>
      <c r="Q53" s="22"/>
      <c r="R53" s="22"/>
      <c r="S53" s="22"/>
      <c r="T53" s="22"/>
      <c r="U53" s="22"/>
    </row>
    <row r="54" ht="12.0" customHeight="1">
      <c r="A54" s="9" t="s">
        <v>264</v>
      </c>
      <c r="B54" s="9"/>
      <c r="C54" s="9"/>
      <c r="D54" s="9"/>
      <c r="E54" s="9"/>
      <c r="F54" s="9"/>
      <c r="G54" s="9"/>
      <c r="H54" s="9"/>
      <c r="I54" s="9"/>
      <c r="J54" s="9"/>
      <c r="K54" s="9"/>
      <c r="O54" s="9"/>
      <c r="P54" s="30"/>
      <c r="Q54" s="30"/>
      <c r="R54" s="30"/>
      <c r="S54" s="30"/>
      <c r="T54" s="30"/>
      <c r="U54" s="30"/>
    </row>
    <row r="55" ht="12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O55" s="9"/>
      <c r="P55" s="4"/>
    </row>
    <row r="56" ht="12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O56" s="9"/>
      <c r="P56" s="4"/>
    </row>
    <row r="57" ht="12.0" customHeight="1">
      <c r="A57" s="9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3"/>
      <c r="O57" s="51"/>
      <c r="P57" s="4"/>
    </row>
    <row r="58" ht="12.0" customHeight="1">
      <c r="A58" s="87" t="s">
        <v>150</v>
      </c>
      <c r="P58" s="4"/>
    </row>
    <row r="59" ht="12.0" customHeight="1">
      <c r="A59" s="52" t="s">
        <v>33</v>
      </c>
      <c r="B59" s="53" t="s">
        <v>265</v>
      </c>
      <c r="P59" s="4"/>
    </row>
    <row r="60" ht="12.0" customHeight="1">
      <c r="A60" s="88"/>
      <c r="P60" s="4"/>
    </row>
    <row r="61" ht="12.0" customHeight="1">
      <c r="A61" s="52"/>
      <c r="P61" s="4"/>
    </row>
    <row r="62" ht="12.0" customHeight="1">
      <c r="F62" s="54"/>
      <c r="G62" s="55"/>
      <c r="P62" s="4"/>
    </row>
    <row r="63" ht="12.0" customHeight="1">
      <c r="D63" s="37"/>
      <c r="F63" s="54"/>
      <c r="G63" s="55"/>
      <c r="P63" s="4"/>
    </row>
    <row r="64" ht="12.0" customHeight="1">
      <c r="F64" s="56"/>
      <c r="G64" s="57"/>
      <c r="P64" s="4"/>
    </row>
    <row r="65" ht="12.0" customHeight="1">
      <c r="F65" s="54"/>
      <c r="G65" s="55"/>
      <c r="P65" s="4"/>
    </row>
    <row r="66" ht="12.0" customHeight="1">
      <c r="F66" s="54"/>
      <c r="G66" s="58"/>
      <c r="P66" s="4"/>
    </row>
    <row r="67" ht="12.0" customHeight="1">
      <c r="F67" s="56"/>
      <c r="G67" s="59"/>
      <c r="P67" s="4"/>
    </row>
    <row r="68" ht="12.0" customHeight="1">
      <c r="F68" s="54"/>
      <c r="G68" s="55"/>
      <c r="P68" s="4"/>
    </row>
    <row r="69" ht="12.0" customHeight="1">
      <c r="F69" s="54"/>
      <c r="G69" s="55"/>
      <c r="P69" s="4"/>
    </row>
    <row r="70" ht="12.0" customHeight="1">
      <c r="F70" s="56"/>
      <c r="G70" s="57"/>
      <c r="P70" s="4"/>
    </row>
    <row r="71" ht="12.0" customHeight="1">
      <c r="F71" s="54"/>
      <c r="G71" s="55"/>
      <c r="P71" s="4"/>
    </row>
    <row r="72" ht="12.0" customHeight="1">
      <c r="F72" s="54"/>
      <c r="G72" s="55"/>
      <c r="P72" s="4"/>
    </row>
    <row r="73" ht="12.0" customHeight="1">
      <c r="F73" s="56"/>
      <c r="G73" s="57"/>
      <c r="P73" s="4"/>
    </row>
    <row r="74" ht="12.0" customHeight="1">
      <c r="P74" s="4"/>
    </row>
    <row r="75" ht="12.0" customHeight="1">
      <c r="P75" s="4"/>
    </row>
    <row r="76" ht="12.0" customHeight="1">
      <c r="P76" s="4"/>
    </row>
    <row r="77" ht="12.0" customHeight="1">
      <c r="P77" s="4"/>
    </row>
    <row r="78" ht="12.0" customHeight="1">
      <c r="P78" s="4"/>
    </row>
    <row r="79" ht="12.0" customHeight="1">
      <c r="P79" s="4"/>
    </row>
    <row r="80" ht="12.0" customHeight="1">
      <c r="P80" s="4"/>
    </row>
    <row r="81" ht="12.0" customHeight="1">
      <c r="P81" s="4"/>
    </row>
    <row r="82" ht="12.0" customHeight="1">
      <c r="P82" s="4"/>
    </row>
    <row r="83" ht="12.0" customHeight="1">
      <c r="P83" s="4"/>
    </row>
    <row r="84" ht="12.0" customHeight="1">
      <c r="P84" s="4"/>
    </row>
    <row r="85" ht="12.0" customHeight="1">
      <c r="P85" s="4"/>
    </row>
    <row r="86" ht="12.0" customHeight="1">
      <c r="P86" s="4"/>
    </row>
    <row r="87" ht="12.0" customHeight="1">
      <c r="P87" s="4"/>
    </row>
    <row r="88" ht="12.0" customHeight="1">
      <c r="P88" s="4"/>
    </row>
    <row r="89" ht="12.0" customHeight="1">
      <c r="P89" s="4"/>
    </row>
    <row r="90" ht="12.0" customHeight="1">
      <c r="P90" s="4"/>
    </row>
    <row r="91" ht="12.0" customHeight="1">
      <c r="P91" s="4"/>
    </row>
    <row r="92" ht="12.0" customHeight="1">
      <c r="P92" s="4"/>
    </row>
    <row r="93" ht="12.0" customHeight="1">
      <c r="P93" s="4"/>
    </row>
    <row r="94" ht="12.0" customHeight="1">
      <c r="P94" s="4"/>
    </row>
    <row r="95" ht="12.0" customHeight="1">
      <c r="P95" s="4"/>
    </row>
    <row r="96" ht="12.0" customHeight="1">
      <c r="P96" s="4"/>
    </row>
    <row r="97" ht="12.0" customHeight="1">
      <c r="P97" s="4"/>
    </row>
    <row r="98" ht="12.0" customHeight="1">
      <c r="P98" s="4"/>
    </row>
    <row r="99" ht="12.0" customHeight="1">
      <c r="P99" s="4"/>
    </row>
    <row r="100" ht="12.0" customHeight="1">
      <c r="P100" s="4"/>
    </row>
    <row r="101" ht="12.0" customHeight="1">
      <c r="P101" s="4"/>
    </row>
    <row r="102" ht="12.0" customHeight="1">
      <c r="P102" s="4"/>
    </row>
    <row r="103" ht="12.0" customHeight="1">
      <c r="P103" s="4"/>
    </row>
    <row r="104" ht="12.0" customHeight="1">
      <c r="P104" s="4"/>
    </row>
    <row r="105" ht="12.0" customHeight="1">
      <c r="P105" s="4"/>
    </row>
    <row r="106" ht="12.0" customHeight="1">
      <c r="P106" s="4"/>
    </row>
    <row r="107" ht="12.0" customHeight="1">
      <c r="P107" s="4"/>
    </row>
    <row r="108" ht="12.0" customHeight="1">
      <c r="P108" s="4"/>
    </row>
    <row r="109" ht="12.0" customHeight="1">
      <c r="P109" s="4"/>
    </row>
    <row r="110" ht="12.0" customHeight="1">
      <c r="P110" s="4"/>
    </row>
    <row r="111" ht="12.0" customHeight="1">
      <c r="P111" s="4"/>
    </row>
    <row r="112" ht="12.0" customHeight="1">
      <c r="P112" s="4"/>
    </row>
    <row r="113" ht="12.0" customHeight="1">
      <c r="P113" s="4"/>
    </row>
    <row r="114" ht="12.0" customHeight="1">
      <c r="P114" s="4"/>
    </row>
    <row r="115" ht="12.0" customHeight="1">
      <c r="P115" s="4"/>
    </row>
    <row r="116" ht="12.0" customHeight="1">
      <c r="P116" s="4"/>
    </row>
    <row r="117" ht="12.0" customHeight="1">
      <c r="P117" s="4"/>
    </row>
    <row r="118" ht="12.0" customHeight="1">
      <c r="P118" s="4"/>
    </row>
    <row r="119" ht="12.0" customHeight="1">
      <c r="P119" s="4"/>
    </row>
    <row r="120" ht="12.0" customHeight="1">
      <c r="P120" s="4"/>
    </row>
    <row r="121" ht="12.0" customHeight="1">
      <c r="P121" s="4"/>
    </row>
    <row r="122" ht="12.0" customHeight="1">
      <c r="P122" s="4"/>
    </row>
    <row r="123" ht="12.0" customHeight="1">
      <c r="P123" s="4"/>
    </row>
    <row r="124" ht="12.0" customHeight="1">
      <c r="P124" s="4"/>
    </row>
    <row r="125" ht="12.0" customHeight="1">
      <c r="P125" s="4"/>
    </row>
    <row r="126" ht="12.0" customHeight="1">
      <c r="P126" s="4"/>
    </row>
    <row r="127" ht="12.0" customHeight="1">
      <c r="P127" s="4"/>
    </row>
    <row r="128" ht="12.0" customHeight="1">
      <c r="P128" s="4"/>
    </row>
    <row r="129" ht="12.0" customHeight="1">
      <c r="P129" s="4"/>
    </row>
    <row r="130" ht="12.0" customHeight="1">
      <c r="P130" s="4"/>
    </row>
    <row r="131" ht="12.0" customHeight="1">
      <c r="P131" s="4"/>
    </row>
    <row r="132" ht="12.0" customHeight="1">
      <c r="P132" s="4"/>
    </row>
    <row r="133" ht="12.0" customHeight="1">
      <c r="P133" s="4"/>
    </row>
    <row r="134" ht="12.0" customHeight="1">
      <c r="P134" s="4"/>
    </row>
    <row r="135" ht="12.0" customHeight="1">
      <c r="P135" s="4"/>
    </row>
    <row r="136" ht="12.0" customHeight="1">
      <c r="P136" s="4"/>
    </row>
    <row r="137" ht="12.0" customHeight="1">
      <c r="P137" s="4"/>
    </row>
    <row r="138" ht="12.0" customHeight="1">
      <c r="P138" s="4"/>
    </row>
    <row r="139" ht="12.0" customHeight="1">
      <c r="P139" s="4"/>
    </row>
    <row r="140" ht="12.0" customHeight="1">
      <c r="P140" s="4"/>
    </row>
    <row r="141" ht="12.0" customHeight="1">
      <c r="P141" s="4"/>
    </row>
    <row r="142" ht="12.0" customHeight="1">
      <c r="P142" s="4"/>
    </row>
    <row r="143" ht="12.0" customHeight="1">
      <c r="P143" s="4"/>
    </row>
    <row r="144" ht="12.0" customHeight="1">
      <c r="P144" s="4"/>
    </row>
    <row r="145" ht="12.0" customHeight="1">
      <c r="P145" s="4"/>
    </row>
    <row r="146" ht="12.0" customHeight="1">
      <c r="P146" s="4"/>
    </row>
    <row r="147" ht="12.0" customHeight="1">
      <c r="P147" s="4"/>
    </row>
    <row r="148" ht="12.0" customHeight="1">
      <c r="P148" s="4"/>
    </row>
    <row r="149" ht="12.0" customHeight="1">
      <c r="P149" s="4"/>
    </row>
    <row r="150" ht="12.0" customHeight="1">
      <c r="P150" s="4"/>
    </row>
    <row r="151" ht="12.0" customHeight="1">
      <c r="P151" s="4"/>
    </row>
    <row r="152" ht="12.0" customHeight="1">
      <c r="P152" s="4"/>
    </row>
    <row r="153" ht="12.0" customHeight="1">
      <c r="P153" s="4"/>
    </row>
    <row r="154" ht="12.0" customHeight="1">
      <c r="P154" s="4"/>
    </row>
    <row r="155" ht="12.0" customHeight="1">
      <c r="P155" s="4"/>
    </row>
    <row r="156" ht="12.0" customHeight="1">
      <c r="P156" s="4"/>
    </row>
    <row r="157" ht="12.0" customHeight="1">
      <c r="P157" s="4"/>
    </row>
    <row r="158" ht="12.0" customHeight="1">
      <c r="P158" s="4"/>
    </row>
    <row r="159" ht="12.0" customHeight="1">
      <c r="P159" s="4"/>
    </row>
    <row r="160" ht="12.0" customHeight="1">
      <c r="P160" s="4"/>
    </row>
    <row r="161" ht="12.0" customHeight="1">
      <c r="P161" s="4"/>
    </row>
    <row r="162" ht="12.0" customHeight="1">
      <c r="P162" s="4"/>
    </row>
    <row r="163" ht="12.0" customHeight="1">
      <c r="P163" s="4"/>
    </row>
    <row r="164" ht="12.0" customHeight="1">
      <c r="P164" s="4"/>
    </row>
    <row r="165" ht="12.0" customHeight="1">
      <c r="P165" s="4"/>
    </row>
    <row r="166" ht="12.0" customHeight="1">
      <c r="P166" s="4"/>
    </row>
    <row r="167" ht="12.0" customHeight="1">
      <c r="P167" s="4"/>
    </row>
    <row r="168" ht="12.0" customHeight="1">
      <c r="P168" s="4"/>
    </row>
    <row r="169" ht="12.0" customHeight="1">
      <c r="P169" s="4"/>
    </row>
    <row r="170" ht="12.0" customHeight="1">
      <c r="P170" s="4"/>
    </row>
    <row r="171" ht="12.0" customHeight="1">
      <c r="P171" s="4"/>
    </row>
    <row r="172" ht="12.0" customHeight="1">
      <c r="P172" s="4"/>
    </row>
    <row r="173" ht="12.0" customHeight="1">
      <c r="P173" s="4"/>
    </row>
    <row r="174" ht="12.0" customHeight="1">
      <c r="P174" s="4"/>
    </row>
    <row r="175" ht="12.0" customHeight="1">
      <c r="P175" s="4"/>
    </row>
    <row r="176" ht="12.0" customHeight="1">
      <c r="P176" s="4"/>
    </row>
    <row r="177" ht="12.0" customHeight="1">
      <c r="P177" s="4"/>
    </row>
    <row r="178" ht="12.0" customHeight="1">
      <c r="P178" s="4"/>
    </row>
    <row r="179" ht="12.0" customHeight="1">
      <c r="P179" s="4"/>
    </row>
    <row r="180" ht="12.0" customHeight="1">
      <c r="P180" s="4"/>
    </row>
    <row r="181" ht="12.0" customHeight="1">
      <c r="P181" s="4"/>
    </row>
    <row r="182" ht="12.0" customHeight="1">
      <c r="P182" s="4"/>
    </row>
    <row r="183" ht="12.0" customHeight="1">
      <c r="P183" s="4"/>
    </row>
    <row r="184" ht="12.0" customHeight="1">
      <c r="P184" s="4"/>
    </row>
    <row r="185" ht="12.0" customHeight="1">
      <c r="P185" s="4"/>
    </row>
    <row r="186" ht="12.0" customHeight="1">
      <c r="P186" s="4"/>
    </row>
    <row r="187" ht="12.0" customHeight="1">
      <c r="P187" s="4"/>
    </row>
    <row r="188" ht="12.0" customHeight="1">
      <c r="P188" s="4"/>
    </row>
    <row r="189" ht="12.0" customHeight="1">
      <c r="P189" s="4"/>
    </row>
    <row r="190" ht="12.0" customHeight="1">
      <c r="P190" s="4"/>
    </row>
    <row r="191" ht="12.0" customHeight="1">
      <c r="P191" s="4"/>
    </row>
    <row r="192" ht="12.0" customHeight="1">
      <c r="P192" s="4"/>
    </row>
    <row r="193" ht="12.0" customHeight="1">
      <c r="P193" s="4"/>
    </row>
    <row r="194" ht="12.0" customHeight="1">
      <c r="P194" s="4"/>
    </row>
    <row r="195" ht="12.0" customHeight="1">
      <c r="P195" s="4"/>
    </row>
    <row r="196" ht="12.0" customHeight="1">
      <c r="P196" s="4"/>
    </row>
    <row r="197" ht="12.0" customHeight="1">
      <c r="P197" s="4"/>
    </row>
    <row r="198" ht="12.0" customHeight="1">
      <c r="P198" s="4"/>
    </row>
    <row r="199" ht="12.0" customHeight="1">
      <c r="P199" s="4"/>
    </row>
    <row r="200" ht="12.0" customHeight="1">
      <c r="P200" s="4"/>
    </row>
    <row r="201" ht="12.0" customHeight="1">
      <c r="P201" s="4"/>
    </row>
    <row r="202" ht="12.0" customHeight="1">
      <c r="P202" s="4"/>
    </row>
    <row r="203" ht="12.0" customHeight="1">
      <c r="P203" s="4"/>
    </row>
    <row r="204" ht="12.0" customHeight="1">
      <c r="P204" s="4"/>
    </row>
    <row r="205" ht="12.0" customHeight="1">
      <c r="P205" s="4"/>
    </row>
    <row r="206" ht="12.0" customHeight="1">
      <c r="P206" s="4"/>
    </row>
    <row r="207" ht="12.0" customHeight="1">
      <c r="P207" s="4"/>
    </row>
    <row r="208" ht="12.0" customHeight="1">
      <c r="P208" s="4"/>
    </row>
    <row r="209" ht="12.0" customHeight="1">
      <c r="P209" s="4"/>
    </row>
    <row r="210" ht="12.0" customHeight="1">
      <c r="P210" s="4"/>
    </row>
    <row r="211" ht="12.0" customHeight="1">
      <c r="P211" s="4"/>
    </row>
    <row r="212" ht="12.0" customHeight="1">
      <c r="P212" s="4"/>
    </row>
    <row r="213" ht="12.0" customHeight="1">
      <c r="P213" s="4"/>
    </row>
    <row r="214" ht="12.0" customHeight="1">
      <c r="P214" s="4"/>
    </row>
    <row r="215" ht="12.0" customHeight="1">
      <c r="P215" s="4"/>
    </row>
    <row r="216" ht="12.0" customHeight="1">
      <c r="P216" s="4"/>
    </row>
    <row r="217" ht="12.0" customHeight="1">
      <c r="P217" s="4"/>
    </row>
    <row r="218" ht="12.0" customHeight="1">
      <c r="P218" s="4"/>
    </row>
    <row r="219" ht="12.0" customHeight="1">
      <c r="P219" s="4"/>
    </row>
    <row r="220" ht="12.0" customHeight="1">
      <c r="P220" s="4"/>
    </row>
    <row r="221" ht="12.0" customHeight="1">
      <c r="P221" s="4"/>
    </row>
    <row r="222" ht="12.0" customHeight="1">
      <c r="P222" s="4"/>
    </row>
    <row r="223" ht="12.0" customHeight="1">
      <c r="P223" s="4"/>
    </row>
    <row r="224" ht="12.0" customHeight="1">
      <c r="P224" s="4"/>
    </row>
    <row r="225" ht="12.0" customHeight="1">
      <c r="P225" s="4"/>
    </row>
    <row r="226" ht="12.0" customHeight="1">
      <c r="P226" s="4"/>
    </row>
    <row r="227" ht="12.0" customHeight="1">
      <c r="P227" s="4"/>
    </row>
    <row r="228" ht="12.0" customHeight="1">
      <c r="P228" s="4"/>
    </row>
    <row r="229" ht="12.0" customHeight="1">
      <c r="P229" s="4"/>
    </row>
    <row r="230" ht="12.0" customHeight="1">
      <c r="P230" s="4"/>
    </row>
    <row r="231" ht="12.0" customHeight="1">
      <c r="P231" s="4"/>
    </row>
    <row r="232" ht="12.0" customHeight="1">
      <c r="P232" s="4"/>
    </row>
    <row r="233" ht="12.0" customHeight="1">
      <c r="P233" s="4"/>
    </row>
    <row r="234" ht="12.0" customHeight="1">
      <c r="P234" s="4"/>
    </row>
    <row r="235" ht="12.0" customHeight="1">
      <c r="P235" s="4"/>
    </row>
    <row r="236" ht="12.0" customHeight="1">
      <c r="P236" s="4"/>
    </row>
    <row r="237" ht="12.0" customHeight="1">
      <c r="P237" s="4"/>
    </row>
    <row r="238" ht="12.0" customHeight="1">
      <c r="P238" s="4"/>
    </row>
    <row r="239" ht="12.0" customHeight="1">
      <c r="P239" s="4"/>
    </row>
    <row r="240" ht="12.0" customHeight="1">
      <c r="P240" s="4"/>
    </row>
    <row r="241" ht="12.0" customHeight="1">
      <c r="P241" s="4"/>
    </row>
    <row r="242" ht="12.0" customHeight="1">
      <c r="P242" s="4"/>
    </row>
    <row r="243" ht="12.0" customHeight="1">
      <c r="P243" s="4"/>
    </row>
    <row r="244" ht="12.0" customHeight="1">
      <c r="P244" s="4"/>
    </row>
    <row r="245" ht="12.0" customHeight="1">
      <c r="P245" s="4"/>
    </row>
    <row r="246" ht="12.0" customHeight="1">
      <c r="P246" s="4"/>
    </row>
    <row r="247" ht="12.0" customHeight="1">
      <c r="P247" s="4"/>
    </row>
    <row r="248" ht="12.0" customHeight="1">
      <c r="P248" s="4"/>
    </row>
    <row r="249" ht="12.0" customHeight="1">
      <c r="P249" s="4"/>
    </row>
    <row r="250" ht="12.0" customHeight="1">
      <c r="P250" s="4"/>
    </row>
    <row r="251" ht="12.0" customHeight="1">
      <c r="P251" s="4"/>
    </row>
    <row r="252" ht="12.0" customHeight="1">
      <c r="P252" s="4"/>
    </row>
    <row r="253" ht="12.0" customHeight="1">
      <c r="P253" s="4"/>
    </row>
    <row r="254" ht="12.0" customHeight="1">
      <c r="P254" s="4"/>
    </row>
    <row r="255" ht="12.0" customHeight="1">
      <c r="P255" s="4"/>
    </row>
    <row r="256" ht="12.0" customHeight="1">
      <c r="P256" s="4"/>
    </row>
    <row r="257" ht="12.0" customHeight="1">
      <c r="P257" s="4"/>
    </row>
    <row r="258" ht="12.0" customHeight="1">
      <c r="P258" s="4"/>
    </row>
    <row r="259" ht="12.0" customHeight="1">
      <c r="P259" s="4"/>
    </row>
    <row r="260" ht="12.0" customHeight="1">
      <c r="P260" s="4"/>
    </row>
    <row r="261" ht="12.0" customHeight="1">
      <c r="P261" s="4"/>
    </row>
    <row r="262" ht="12.0" customHeight="1">
      <c r="P262" s="4"/>
    </row>
    <row r="263" ht="12.0" customHeight="1">
      <c r="P263" s="4"/>
    </row>
    <row r="264" ht="12.0" customHeight="1">
      <c r="P264" s="4"/>
    </row>
    <row r="265" ht="12.0" customHeight="1">
      <c r="P265" s="4"/>
    </row>
    <row r="266" ht="12.0" customHeight="1">
      <c r="P266" s="4"/>
    </row>
    <row r="267" ht="12.0" customHeight="1">
      <c r="P267" s="4"/>
    </row>
    <row r="268" ht="12.0" customHeight="1">
      <c r="P268" s="4"/>
    </row>
    <row r="269" ht="12.0" customHeight="1">
      <c r="P269" s="4"/>
    </row>
    <row r="270" ht="12.0" customHeight="1">
      <c r="P270" s="4"/>
    </row>
    <row r="271" ht="12.0" customHeight="1">
      <c r="P271" s="4"/>
    </row>
    <row r="272" ht="12.0" customHeight="1">
      <c r="P272" s="4"/>
    </row>
    <row r="273" ht="12.0" customHeight="1">
      <c r="P273" s="4"/>
    </row>
    <row r="274" ht="12.0" customHeight="1">
      <c r="P274" s="4"/>
    </row>
    <row r="275" ht="12.0" customHeight="1">
      <c r="P275" s="4"/>
    </row>
    <row r="276" ht="12.0" customHeight="1">
      <c r="P276" s="4"/>
    </row>
    <row r="277" ht="12.0" customHeight="1">
      <c r="P277" s="4"/>
    </row>
    <row r="278" ht="12.0" customHeight="1">
      <c r="P278" s="4"/>
    </row>
    <row r="279" ht="12.0" customHeight="1">
      <c r="P279" s="4"/>
    </row>
    <row r="280" ht="12.0" customHeight="1">
      <c r="P280" s="4"/>
    </row>
    <row r="281" ht="12.0" customHeight="1">
      <c r="P281" s="4"/>
    </row>
    <row r="282" ht="12.0" customHeight="1">
      <c r="P282" s="4"/>
    </row>
    <row r="283" ht="12.0" customHeight="1">
      <c r="P283" s="4"/>
    </row>
    <row r="284" ht="12.0" customHeight="1">
      <c r="P284" s="4"/>
    </row>
    <row r="285" ht="12.0" customHeight="1">
      <c r="P285" s="4"/>
    </row>
    <row r="286" ht="12.0" customHeight="1">
      <c r="P286" s="4"/>
    </row>
    <row r="287" ht="12.0" customHeight="1">
      <c r="P287" s="4"/>
    </row>
    <row r="288" ht="12.0" customHeight="1">
      <c r="P288" s="4"/>
    </row>
    <row r="289" ht="12.0" customHeight="1">
      <c r="P289" s="4"/>
    </row>
    <row r="290" ht="12.0" customHeight="1">
      <c r="P290" s="4"/>
    </row>
    <row r="291" ht="12.0" customHeight="1">
      <c r="P291" s="4"/>
    </row>
    <row r="292" ht="12.0" customHeight="1">
      <c r="P292" s="4"/>
    </row>
    <row r="293" ht="12.0" customHeight="1">
      <c r="P293" s="4"/>
    </row>
    <row r="294" ht="12.0" customHeight="1">
      <c r="P294" s="4"/>
    </row>
    <row r="295" ht="12.0" customHeight="1">
      <c r="P295" s="4"/>
    </row>
    <row r="296" ht="12.0" customHeight="1">
      <c r="P296" s="4"/>
    </row>
    <row r="297" ht="12.0" customHeight="1">
      <c r="P297" s="4"/>
    </row>
    <row r="298" ht="12.0" customHeight="1">
      <c r="P298" s="4"/>
    </row>
    <row r="299" ht="12.0" customHeight="1">
      <c r="P299" s="4"/>
    </row>
    <row r="300" ht="12.0" customHeight="1">
      <c r="P300" s="4"/>
    </row>
    <row r="301" ht="12.0" customHeight="1">
      <c r="P301" s="4"/>
    </row>
    <row r="302" ht="12.0" customHeight="1">
      <c r="P302" s="4"/>
    </row>
    <row r="303" ht="12.0" customHeight="1">
      <c r="P303" s="4"/>
    </row>
    <row r="304" ht="12.0" customHeight="1">
      <c r="P304" s="4"/>
    </row>
    <row r="305" ht="12.0" customHeight="1">
      <c r="P305" s="4"/>
    </row>
    <row r="306" ht="12.0" customHeight="1">
      <c r="P306" s="4"/>
    </row>
    <row r="307" ht="12.0" customHeight="1">
      <c r="P307" s="4"/>
    </row>
    <row r="308" ht="12.0" customHeight="1">
      <c r="P308" s="4"/>
    </row>
    <row r="309" ht="12.0" customHeight="1">
      <c r="P309" s="4"/>
    </row>
    <row r="310" ht="12.0" customHeight="1">
      <c r="P310" s="4"/>
    </row>
    <row r="311" ht="12.0" customHeight="1">
      <c r="P311" s="4"/>
    </row>
    <row r="312" ht="12.0" customHeight="1">
      <c r="P312" s="4"/>
    </row>
    <row r="313" ht="12.0" customHeight="1">
      <c r="P313" s="4"/>
    </row>
    <row r="314" ht="12.0" customHeight="1">
      <c r="P314" s="4"/>
    </row>
    <row r="315" ht="12.0" customHeight="1">
      <c r="P315" s="4"/>
    </row>
    <row r="316" ht="12.0" customHeight="1">
      <c r="P316" s="4"/>
    </row>
    <row r="317" ht="12.0" customHeight="1">
      <c r="P317" s="4"/>
    </row>
    <row r="318" ht="12.0" customHeight="1">
      <c r="P318" s="4"/>
    </row>
    <row r="319" ht="12.0" customHeight="1">
      <c r="P319" s="4"/>
    </row>
    <row r="320" ht="12.0" customHeight="1">
      <c r="P320" s="4"/>
    </row>
    <row r="321" ht="12.0" customHeight="1">
      <c r="P321" s="4"/>
    </row>
    <row r="322" ht="12.0" customHeight="1">
      <c r="P322" s="4"/>
    </row>
    <row r="323" ht="12.0" customHeight="1">
      <c r="P323" s="4"/>
    </row>
    <row r="324" ht="12.0" customHeight="1">
      <c r="P324" s="4"/>
    </row>
    <row r="325" ht="12.0" customHeight="1">
      <c r="P325" s="4"/>
    </row>
    <row r="326" ht="12.0" customHeight="1">
      <c r="P326" s="4"/>
    </row>
    <row r="327" ht="12.0" customHeight="1">
      <c r="P327" s="4"/>
    </row>
    <row r="328" ht="12.0" customHeight="1">
      <c r="P328" s="4"/>
    </row>
    <row r="329" ht="12.0" customHeight="1">
      <c r="P329" s="4"/>
    </row>
    <row r="330" ht="12.0" customHeight="1">
      <c r="P330" s="4"/>
    </row>
    <row r="331" ht="12.0" customHeight="1">
      <c r="P331" s="4"/>
    </row>
    <row r="332" ht="12.0" customHeight="1">
      <c r="P332" s="4"/>
    </row>
    <row r="333" ht="12.0" customHeight="1">
      <c r="P333" s="4"/>
    </row>
    <row r="334" ht="12.0" customHeight="1">
      <c r="P334" s="4"/>
    </row>
    <row r="335" ht="12.0" customHeight="1">
      <c r="P335" s="4"/>
    </row>
    <row r="336" ht="12.0" customHeight="1">
      <c r="P336" s="4"/>
    </row>
    <row r="337" ht="12.0" customHeight="1">
      <c r="P337" s="4"/>
    </row>
    <row r="338" ht="12.0" customHeight="1">
      <c r="P338" s="4"/>
    </row>
    <row r="339" ht="12.0" customHeight="1">
      <c r="P339" s="4"/>
    </row>
    <row r="340" ht="12.0" customHeight="1">
      <c r="P340" s="4"/>
    </row>
    <row r="341" ht="12.0" customHeight="1">
      <c r="P341" s="4"/>
    </row>
    <row r="342" ht="12.0" customHeight="1">
      <c r="P342" s="4"/>
    </row>
    <row r="343" ht="12.0" customHeight="1">
      <c r="P343" s="4"/>
    </row>
    <row r="344" ht="12.0" customHeight="1">
      <c r="P344" s="4"/>
    </row>
    <row r="345" ht="12.0" customHeight="1">
      <c r="P345" s="4"/>
    </row>
    <row r="346" ht="12.0" customHeight="1">
      <c r="P346" s="4"/>
    </row>
    <row r="347" ht="12.0" customHeight="1">
      <c r="P347" s="4"/>
    </row>
    <row r="348" ht="12.0" customHeight="1">
      <c r="P348" s="4"/>
    </row>
    <row r="349" ht="12.0" customHeight="1">
      <c r="P349" s="4"/>
    </row>
    <row r="350" ht="12.0" customHeight="1">
      <c r="P350" s="4"/>
    </row>
    <row r="351" ht="12.0" customHeight="1">
      <c r="P351" s="4"/>
    </row>
    <row r="352" ht="12.0" customHeight="1">
      <c r="P352" s="4"/>
    </row>
    <row r="353" ht="12.0" customHeight="1">
      <c r="P353" s="4"/>
    </row>
    <row r="354" ht="12.0" customHeight="1">
      <c r="P354" s="4"/>
    </row>
    <row r="355" ht="12.0" customHeight="1">
      <c r="P355" s="4"/>
    </row>
    <row r="356" ht="12.0" customHeight="1">
      <c r="P356" s="4"/>
    </row>
    <row r="357" ht="12.0" customHeight="1">
      <c r="P357" s="4"/>
    </row>
    <row r="358" ht="12.0" customHeight="1">
      <c r="P358" s="4"/>
    </row>
    <row r="359" ht="12.0" customHeight="1">
      <c r="P359" s="4"/>
    </row>
    <row r="360" ht="12.0" customHeight="1">
      <c r="P360" s="4"/>
    </row>
    <row r="361" ht="12.0" customHeight="1">
      <c r="P361" s="4"/>
    </row>
    <row r="362" ht="12.0" customHeight="1">
      <c r="P362" s="4"/>
    </row>
    <row r="363" ht="12.0" customHeight="1">
      <c r="P363" s="4"/>
    </row>
    <row r="364" ht="12.0" customHeight="1">
      <c r="P364" s="4"/>
    </row>
    <row r="365" ht="12.0" customHeight="1">
      <c r="P365" s="4"/>
    </row>
    <row r="366" ht="12.0" customHeight="1">
      <c r="P366" s="4"/>
    </row>
    <row r="367" ht="12.0" customHeight="1">
      <c r="P367" s="4"/>
    </row>
    <row r="368" ht="12.0" customHeight="1">
      <c r="P368" s="4"/>
    </row>
    <row r="369" ht="12.0" customHeight="1">
      <c r="P369" s="4"/>
    </row>
    <row r="370" ht="12.0" customHeight="1">
      <c r="P370" s="4"/>
    </row>
    <row r="371" ht="12.0" customHeight="1">
      <c r="P371" s="4"/>
    </row>
    <row r="372" ht="12.0" customHeight="1">
      <c r="P372" s="4"/>
    </row>
    <row r="373" ht="12.0" customHeight="1">
      <c r="P373" s="4"/>
    </row>
    <row r="374" ht="12.0" customHeight="1">
      <c r="P374" s="4"/>
    </row>
    <row r="375" ht="12.0" customHeight="1">
      <c r="P375" s="4"/>
    </row>
    <row r="376" ht="12.0" customHeight="1">
      <c r="P376" s="4"/>
    </row>
    <row r="377" ht="12.0" customHeight="1">
      <c r="P377" s="4"/>
    </row>
    <row r="378" ht="12.0" customHeight="1">
      <c r="P378" s="4"/>
    </row>
    <row r="379" ht="12.0" customHeight="1">
      <c r="P379" s="4"/>
    </row>
    <row r="380" ht="12.0" customHeight="1">
      <c r="P380" s="4"/>
    </row>
    <row r="381" ht="12.0" customHeight="1">
      <c r="P381" s="4"/>
    </row>
    <row r="382" ht="12.0" customHeight="1">
      <c r="P382" s="4"/>
    </row>
    <row r="383" ht="12.0" customHeight="1">
      <c r="P383" s="4"/>
    </row>
    <row r="384" ht="12.0" customHeight="1">
      <c r="P384" s="4"/>
    </row>
    <row r="385" ht="12.0" customHeight="1">
      <c r="P385" s="4"/>
    </row>
    <row r="386" ht="12.0" customHeight="1">
      <c r="P386" s="4"/>
    </row>
    <row r="387" ht="12.0" customHeight="1">
      <c r="P387" s="4"/>
    </row>
    <row r="388" ht="12.0" customHeight="1">
      <c r="P388" s="4"/>
    </row>
    <row r="389" ht="12.0" customHeight="1">
      <c r="P389" s="4"/>
    </row>
    <row r="390" ht="12.0" customHeight="1">
      <c r="P390" s="4"/>
    </row>
    <row r="391" ht="12.0" customHeight="1">
      <c r="P391" s="4"/>
    </row>
    <row r="392" ht="12.0" customHeight="1">
      <c r="P392" s="4"/>
    </row>
    <row r="393" ht="12.0" customHeight="1">
      <c r="P393" s="4"/>
    </row>
    <row r="394" ht="12.0" customHeight="1">
      <c r="P394" s="4"/>
    </row>
    <row r="395" ht="12.0" customHeight="1">
      <c r="P395" s="4"/>
    </row>
    <row r="396" ht="12.0" customHeight="1">
      <c r="P396" s="4"/>
    </row>
    <row r="397" ht="12.0" customHeight="1">
      <c r="P397" s="4"/>
    </row>
    <row r="398" ht="12.0" customHeight="1">
      <c r="P398" s="4"/>
    </row>
    <row r="399" ht="12.0" customHeight="1">
      <c r="P399" s="4"/>
    </row>
    <row r="400" ht="12.0" customHeight="1">
      <c r="P400" s="4"/>
    </row>
    <row r="401" ht="12.0" customHeight="1">
      <c r="P401" s="4"/>
    </row>
    <row r="402" ht="12.0" customHeight="1">
      <c r="P402" s="4"/>
    </row>
    <row r="403" ht="12.0" customHeight="1">
      <c r="P403" s="4"/>
    </row>
    <row r="404" ht="12.0" customHeight="1">
      <c r="P404" s="4"/>
    </row>
    <row r="405" ht="12.0" customHeight="1">
      <c r="P405" s="4"/>
    </row>
    <row r="406" ht="12.0" customHeight="1">
      <c r="P406" s="4"/>
    </row>
    <row r="407" ht="12.0" customHeight="1">
      <c r="P407" s="4"/>
    </row>
    <row r="408" ht="12.0" customHeight="1">
      <c r="P408" s="4"/>
    </row>
    <row r="409" ht="12.0" customHeight="1">
      <c r="P409" s="4"/>
    </row>
    <row r="410" ht="12.0" customHeight="1">
      <c r="P410" s="4"/>
    </row>
    <row r="411" ht="12.0" customHeight="1">
      <c r="P411" s="4"/>
    </row>
    <row r="412" ht="12.0" customHeight="1">
      <c r="P412" s="4"/>
    </row>
    <row r="413" ht="12.0" customHeight="1">
      <c r="P413" s="4"/>
    </row>
    <row r="414" ht="12.0" customHeight="1">
      <c r="P414" s="4"/>
    </row>
    <row r="415" ht="12.0" customHeight="1">
      <c r="P415" s="4"/>
    </row>
    <row r="416" ht="12.0" customHeight="1">
      <c r="P416" s="4"/>
    </row>
    <row r="417" ht="12.0" customHeight="1">
      <c r="P417" s="4"/>
    </row>
    <row r="418" ht="12.0" customHeight="1">
      <c r="P418" s="4"/>
    </row>
    <row r="419" ht="12.0" customHeight="1">
      <c r="P419" s="4"/>
    </row>
    <row r="420" ht="12.0" customHeight="1">
      <c r="P420" s="4"/>
    </row>
    <row r="421" ht="12.0" customHeight="1">
      <c r="P421" s="4"/>
    </row>
    <row r="422" ht="12.0" customHeight="1">
      <c r="P422" s="4"/>
    </row>
    <row r="423" ht="12.0" customHeight="1">
      <c r="P423" s="4"/>
    </row>
    <row r="424" ht="12.0" customHeight="1">
      <c r="P424" s="4"/>
    </row>
    <row r="425" ht="12.0" customHeight="1">
      <c r="P425" s="4"/>
    </row>
    <row r="426" ht="12.0" customHeight="1">
      <c r="P426" s="4"/>
    </row>
    <row r="427" ht="12.0" customHeight="1">
      <c r="P427" s="4"/>
    </row>
    <row r="428" ht="12.0" customHeight="1">
      <c r="P428" s="4"/>
    </row>
    <row r="429" ht="12.0" customHeight="1">
      <c r="P429" s="4"/>
    </row>
    <row r="430" ht="12.0" customHeight="1">
      <c r="P430" s="4"/>
    </row>
    <row r="431" ht="12.0" customHeight="1">
      <c r="P431" s="4"/>
    </row>
    <row r="432" ht="12.0" customHeight="1">
      <c r="P432" s="4"/>
    </row>
    <row r="433" ht="12.0" customHeight="1">
      <c r="P433" s="4"/>
    </row>
    <row r="434" ht="12.0" customHeight="1">
      <c r="P434" s="4"/>
    </row>
    <row r="435" ht="12.0" customHeight="1">
      <c r="P435" s="4"/>
    </row>
    <row r="436" ht="12.0" customHeight="1">
      <c r="P436" s="4"/>
    </row>
    <row r="437" ht="12.0" customHeight="1">
      <c r="P437" s="4"/>
    </row>
    <row r="438" ht="12.0" customHeight="1">
      <c r="P438" s="4"/>
    </row>
    <row r="439" ht="12.0" customHeight="1">
      <c r="P439" s="4"/>
    </row>
    <row r="440" ht="12.0" customHeight="1">
      <c r="P440" s="4"/>
    </row>
    <row r="441" ht="12.0" customHeight="1">
      <c r="P441" s="4"/>
    </row>
    <row r="442" ht="12.0" customHeight="1">
      <c r="P442" s="4"/>
    </row>
    <row r="443" ht="12.0" customHeight="1">
      <c r="P443" s="4"/>
    </row>
    <row r="444" ht="12.0" customHeight="1">
      <c r="P444" s="4"/>
    </row>
    <row r="445" ht="12.0" customHeight="1">
      <c r="P445" s="4"/>
    </row>
    <row r="446" ht="12.0" customHeight="1">
      <c r="P446" s="4"/>
    </row>
    <row r="447" ht="12.0" customHeight="1">
      <c r="P447" s="4"/>
    </row>
    <row r="448" ht="12.0" customHeight="1">
      <c r="P448" s="4"/>
    </row>
    <row r="449" ht="12.0" customHeight="1">
      <c r="P449" s="4"/>
    </row>
    <row r="450" ht="12.0" customHeight="1">
      <c r="P450" s="4"/>
    </row>
    <row r="451" ht="12.0" customHeight="1">
      <c r="P451" s="4"/>
    </row>
    <row r="452" ht="12.0" customHeight="1">
      <c r="P452" s="4"/>
    </row>
    <row r="453" ht="12.0" customHeight="1">
      <c r="P453" s="4"/>
    </row>
    <row r="454" ht="12.0" customHeight="1">
      <c r="P454" s="4"/>
    </row>
    <row r="455" ht="12.0" customHeight="1">
      <c r="P455" s="4"/>
    </row>
    <row r="456" ht="12.0" customHeight="1">
      <c r="P456" s="4"/>
    </row>
    <row r="457" ht="12.0" customHeight="1">
      <c r="P457" s="4"/>
    </row>
    <row r="458" ht="12.0" customHeight="1">
      <c r="P458" s="4"/>
    </row>
    <row r="459" ht="12.0" customHeight="1">
      <c r="P459" s="4"/>
    </row>
    <row r="460" ht="12.0" customHeight="1">
      <c r="P460" s="4"/>
    </row>
    <row r="461" ht="12.0" customHeight="1">
      <c r="P461" s="4"/>
    </row>
    <row r="462" ht="12.0" customHeight="1">
      <c r="P462" s="4"/>
    </row>
    <row r="463" ht="12.0" customHeight="1">
      <c r="P463" s="4"/>
    </row>
    <row r="464" ht="12.0" customHeight="1">
      <c r="P464" s="4"/>
    </row>
    <row r="465" ht="12.0" customHeight="1">
      <c r="P465" s="4"/>
    </row>
    <row r="466" ht="12.0" customHeight="1">
      <c r="P466" s="4"/>
    </row>
    <row r="467" ht="12.0" customHeight="1">
      <c r="P467" s="4"/>
    </row>
    <row r="468" ht="12.0" customHeight="1">
      <c r="P468" s="4"/>
    </row>
    <row r="469" ht="12.0" customHeight="1">
      <c r="P469" s="4"/>
    </row>
    <row r="470" ht="12.0" customHeight="1">
      <c r="P470" s="4"/>
    </row>
    <row r="471" ht="12.0" customHeight="1">
      <c r="P471" s="4"/>
    </row>
    <row r="472" ht="12.0" customHeight="1">
      <c r="P472" s="4"/>
    </row>
    <row r="473" ht="12.0" customHeight="1">
      <c r="P473" s="4"/>
    </row>
    <row r="474" ht="12.0" customHeight="1">
      <c r="P474" s="4"/>
    </row>
    <row r="475" ht="12.0" customHeight="1">
      <c r="P475" s="4"/>
    </row>
    <row r="476" ht="12.0" customHeight="1">
      <c r="P476" s="4"/>
    </row>
    <row r="477" ht="12.0" customHeight="1">
      <c r="P477" s="4"/>
    </row>
    <row r="478" ht="12.0" customHeight="1">
      <c r="P478" s="4"/>
    </row>
    <row r="479" ht="12.0" customHeight="1">
      <c r="P479" s="4"/>
    </row>
    <row r="480" ht="12.0" customHeight="1">
      <c r="P480" s="4"/>
    </row>
    <row r="481" ht="12.0" customHeight="1">
      <c r="P481" s="4"/>
    </row>
    <row r="482" ht="12.0" customHeight="1">
      <c r="P482" s="4"/>
    </row>
    <row r="483" ht="12.0" customHeight="1">
      <c r="P483" s="4"/>
    </row>
    <row r="484" ht="12.0" customHeight="1">
      <c r="P484" s="4"/>
    </row>
    <row r="485" ht="12.0" customHeight="1">
      <c r="P485" s="4"/>
    </row>
    <row r="486" ht="12.0" customHeight="1">
      <c r="P486" s="4"/>
    </row>
    <row r="487" ht="12.0" customHeight="1">
      <c r="P487" s="4"/>
    </row>
    <row r="488" ht="12.0" customHeight="1">
      <c r="P488" s="4"/>
    </row>
    <row r="489" ht="12.0" customHeight="1">
      <c r="P489" s="4"/>
    </row>
    <row r="490" ht="12.0" customHeight="1">
      <c r="P490" s="4"/>
    </row>
    <row r="491" ht="12.0" customHeight="1">
      <c r="P491" s="4"/>
    </row>
    <row r="492" ht="12.0" customHeight="1">
      <c r="P492" s="4"/>
    </row>
    <row r="493" ht="12.0" customHeight="1">
      <c r="P493" s="4"/>
    </row>
    <row r="494" ht="12.0" customHeight="1">
      <c r="P494" s="4"/>
    </row>
    <row r="495" ht="12.0" customHeight="1">
      <c r="P495" s="4"/>
    </row>
    <row r="496" ht="12.0" customHeight="1">
      <c r="P496" s="4"/>
    </row>
    <row r="497" ht="12.0" customHeight="1">
      <c r="P497" s="4"/>
    </row>
    <row r="498" ht="12.0" customHeight="1">
      <c r="P498" s="4"/>
    </row>
    <row r="499" ht="12.0" customHeight="1">
      <c r="P499" s="4"/>
    </row>
    <row r="500" ht="12.0" customHeight="1">
      <c r="P500" s="4"/>
    </row>
    <row r="501" ht="12.0" customHeight="1">
      <c r="P501" s="4"/>
    </row>
    <row r="502" ht="12.0" customHeight="1">
      <c r="P502" s="4"/>
    </row>
    <row r="503" ht="12.0" customHeight="1">
      <c r="P503" s="4"/>
    </row>
    <row r="504" ht="12.0" customHeight="1">
      <c r="P504" s="4"/>
    </row>
    <row r="505" ht="12.0" customHeight="1">
      <c r="P505" s="4"/>
    </row>
    <row r="506" ht="12.0" customHeight="1">
      <c r="P506" s="4"/>
    </row>
    <row r="507" ht="12.0" customHeight="1">
      <c r="P507" s="4"/>
    </row>
    <row r="508" ht="12.0" customHeight="1">
      <c r="P508" s="4"/>
    </row>
    <row r="509" ht="12.0" customHeight="1">
      <c r="P509" s="4"/>
    </row>
    <row r="510" ht="12.0" customHeight="1">
      <c r="P510" s="4"/>
    </row>
    <row r="511" ht="12.0" customHeight="1">
      <c r="P511" s="4"/>
    </row>
    <row r="512" ht="12.0" customHeight="1">
      <c r="P512" s="4"/>
    </row>
    <row r="513" ht="12.0" customHeight="1">
      <c r="P513" s="4"/>
    </row>
    <row r="514" ht="12.0" customHeight="1">
      <c r="P514" s="4"/>
    </row>
    <row r="515" ht="12.0" customHeight="1">
      <c r="P515" s="4"/>
    </row>
    <row r="516" ht="12.0" customHeight="1">
      <c r="P516" s="4"/>
    </row>
    <row r="517" ht="12.0" customHeight="1">
      <c r="P517" s="4"/>
    </row>
    <row r="518" ht="12.0" customHeight="1">
      <c r="P518" s="4"/>
    </row>
    <row r="519" ht="12.0" customHeight="1">
      <c r="P519" s="4"/>
    </row>
    <row r="520" ht="12.0" customHeight="1">
      <c r="P520" s="4"/>
    </row>
    <row r="521" ht="12.0" customHeight="1">
      <c r="P521" s="4"/>
    </row>
    <row r="522" ht="12.0" customHeight="1">
      <c r="P522" s="4"/>
    </row>
    <row r="523" ht="12.0" customHeight="1">
      <c r="P523" s="4"/>
    </row>
    <row r="524" ht="12.0" customHeight="1">
      <c r="P524" s="4"/>
    </row>
    <row r="525" ht="12.0" customHeight="1">
      <c r="P525" s="4"/>
    </row>
    <row r="526" ht="12.0" customHeight="1">
      <c r="P526" s="4"/>
    </row>
    <row r="527" ht="12.0" customHeight="1">
      <c r="P527" s="4"/>
    </row>
    <row r="528" ht="12.0" customHeight="1">
      <c r="P528" s="4"/>
    </row>
    <row r="529" ht="12.0" customHeight="1">
      <c r="P529" s="4"/>
    </row>
    <row r="530" ht="12.0" customHeight="1">
      <c r="P530" s="4"/>
    </row>
    <row r="531" ht="12.0" customHeight="1">
      <c r="P531" s="4"/>
    </row>
    <row r="532" ht="12.0" customHeight="1">
      <c r="P532" s="4"/>
    </row>
    <row r="533" ht="12.0" customHeight="1">
      <c r="P533" s="4"/>
    </row>
    <row r="534" ht="12.0" customHeight="1">
      <c r="P534" s="4"/>
    </row>
    <row r="535" ht="12.0" customHeight="1">
      <c r="P535" s="4"/>
    </row>
    <row r="536" ht="12.0" customHeight="1">
      <c r="P536" s="4"/>
    </row>
    <row r="537" ht="12.0" customHeight="1">
      <c r="P537" s="4"/>
    </row>
    <row r="538" ht="12.0" customHeight="1">
      <c r="P538" s="4"/>
    </row>
    <row r="539" ht="12.0" customHeight="1">
      <c r="P539" s="4"/>
    </row>
    <row r="540" ht="12.0" customHeight="1">
      <c r="P540" s="4"/>
    </row>
    <row r="541" ht="12.0" customHeight="1">
      <c r="P541" s="4"/>
    </row>
    <row r="542" ht="12.0" customHeight="1">
      <c r="P542" s="4"/>
    </row>
    <row r="543" ht="12.0" customHeight="1">
      <c r="P543" s="4"/>
    </row>
    <row r="544" ht="12.0" customHeight="1">
      <c r="P544" s="4"/>
    </row>
    <row r="545" ht="12.0" customHeight="1">
      <c r="P545" s="4"/>
    </row>
    <row r="546" ht="12.0" customHeight="1">
      <c r="P546" s="4"/>
    </row>
    <row r="547" ht="12.0" customHeight="1">
      <c r="P547" s="4"/>
    </row>
    <row r="548" ht="12.0" customHeight="1">
      <c r="P548" s="4"/>
    </row>
    <row r="549" ht="12.0" customHeight="1">
      <c r="P549" s="4"/>
    </row>
    <row r="550" ht="12.0" customHeight="1">
      <c r="P550" s="4"/>
    </row>
    <row r="551" ht="12.0" customHeight="1">
      <c r="P551" s="4"/>
    </row>
    <row r="552" ht="12.0" customHeight="1">
      <c r="P552" s="4"/>
    </row>
    <row r="553" ht="12.0" customHeight="1">
      <c r="P553" s="4"/>
    </row>
    <row r="554" ht="12.0" customHeight="1">
      <c r="P554" s="4"/>
    </row>
    <row r="555" ht="12.0" customHeight="1">
      <c r="P555" s="4"/>
    </row>
    <row r="556" ht="12.0" customHeight="1">
      <c r="P556" s="4"/>
    </row>
    <row r="557" ht="12.0" customHeight="1">
      <c r="P557" s="4"/>
    </row>
    <row r="558" ht="12.0" customHeight="1">
      <c r="P558" s="4"/>
    </row>
    <row r="559" ht="12.0" customHeight="1">
      <c r="P559" s="4"/>
    </row>
    <row r="560" ht="12.0" customHeight="1">
      <c r="P560" s="4"/>
    </row>
    <row r="561" ht="12.0" customHeight="1">
      <c r="P561" s="4"/>
    </row>
    <row r="562" ht="12.0" customHeight="1">
      <c r="P562" s="4"/>
    </row>
    <row r="563" ht="12.0" customHeight="1">
      <c r="P563" s="4"/>
    </row>
    <row r="564" ht="12.0" customHeight="1">
      <c r="P564" s="4"/>
    </row>
    <row r="565" ht="12.0" customHeight="1">
      <c r="P565" s="4"/>
    </row>
    <row r="566" ht="12.0" customHeight="1">
      <c r="P566" s="4"/>
    </row>
    <row r="567" ht="12.0" customHeight="1">
      <c r="P567" s="4"/>
    </row>
    <row r="568" ht="12.0" customHeight="1">
      <c r="P568" s="4"/>
    </row>
    <row r="569" ht="12.0" customHeight="1">
      <c r="P569" s="4"/>
    </row>
    <row r="570" ht="12.0" customHeight="1">
      <c r="P570" s="4"/>
    </row>
    <row r="571" ht="12.0" customHeight="1">
      <c r="P571" s="4"/>
    </row>
    <row r="572" ht="12.0" customHeight="1">
      <c r="P572" s="4"/>
    </row>
    <row r="573" ht="12.0" customHeight="1">
      <c r="P573" s="4"/>
    </row>
    <row r="574" ht="12.0" customHeight="1">
      <c r="P574" s="4"/>
    </row>
    <row r="575" ht="12.0" customHeight="1">
      <c r="P575" s="4"/>
    </row>
    <row r="576" ht="12.0" customHeight="1">
      <c r="P576" s="4"/>
    </row>
    <row r="577" ht="12.0" customHeight="1">
      <c r="P577" s="4"/>
    </row>
    <row r="578" ht="12.0" customHeight="1">
      <c r="P578" s="4"/>
    </row>
    <row r="579" ht="12.0" customHeight="1">
      <c r="P579" s="4"/>
    </row>
    <row r="580" ht="12.0" customHeight="1">
      <c r="P580" s="4"/>
    </row>
    <row r="581" ht="12.0" customHeight="1">
      <c r="P581" s="4"/>
    </row>
    <row r="582" ht="12.0" customHeight="1">
      <c r="P582" s="4"/>
    </row>
    <row r="583" ht="12.0" customHeight="1">
      <c r="P583" s="4"/>
    </row>
    <row r="584" ht="12.0" customHeight="1">
      <c r="P584" s="4"/>
    </row>
    <row r="585" ht="12.0" customHeight="1">
      <c r="P585" s="4"/>
    </row>
    <row r="586" ht="12.0" customHeight="1">
      <c r="P586" s="4"/>
    </row>
    <row r="587" ht="12.0" customHeight="1">
      <c r="P587" s="4"/>
    </row>
    <row r="588" ht="12.0" customHeight="1">
      <c r="P588" s="4"/>
    </row>
    <row r="589" ht="12.0" customHeight="1">
      <c r="P589" s="4"/>
    </row>
    <row r="590" ht="12.0" customHeight="1">
      <c r="P590" s="4"/>
    </row>
    <row r="591" ht="12.0" customHeight="1">
      <c r="P591" s="4"/>
    </row>
    <row r="592" ht="12.0" customHeight="1">
      <c r="P592" s="4"/>
    </row>
    <row r="593" ht="12.0" customHeight="1">
      <c r="P593" s="4"/>
    </row>
    <row r="594" ht="12.0" customHeight="1">
      <c r="P594" s="4"/>
    </row>
    <row r="595" ht="12.0" customHeight="1">
      <c r="P595" s="4"/>
    </row>
    <row r="596" ht="12.0" customHeight="1">
      <c r="P596" s="4"/>
    </row>
    <row r="597" ht="12.0" customHeight="1">
      <c r="P597" s="4"/>
    </row>
    <row r="598" ht="12.0" customHeight="1">
      <c r="P598" s="4"/>
    </row>
    <row r="599" ht="12.0" customHeight="1">
      <c r="P599" s="4"/>
    </row>
    <row r="600" ht="12.0" customHeight="1">
      <c r="P600" s="4"/>
    </row>
    <row r="601" ht="12.0" customHeight="1">
      <c r="P601" s="4"/>
    </row>
    <row r="602" ht="12.0" customHeight="1">
      <c r="P602" s="4"/>
    </row>
    <row r="603" ht="12.0" customHeight="1">
      <c r="P603" s="4"/>
    </row>
    <row r="604" ht="12.0" customHeight="1">
      <c r="P604" s="4"/>
    </row>
    <row r="605" ht="12.0" customHeight="1">
      <c r="P605" s="4"/>
    </row>
    <row r="606" ht="12.0" customHeight="1">
      <c r="P606" s="4"/>
    </row>
    <row r="607" ht="12.0" customHeight="1">
      <c r="P607" s="4"/>
    </row>
    <row r="608" ht="12.0" customHeight="1">
      <c r="P608" s="4"/>
    </row>
    <row r="609" ht="12.0" customHeight="1">
      <c r="P609" s="4"/>
    </row>
    <row r="610" ht="12.0" customHeight="1">
      <c r="P610" s="4"/>
    </row>
    <row r="611" ht="12.0" customHeight="1">
      <c r="P611" s="4"/>
    </row>
    <row r="612" ht="12.0" customHeight="1">
      <c r="P612" s="4"/>
    </row>
    <row r="613" ht="12.0" customHeight="1">
      <c r="P613" s="4"/>
    </row>
    <row r="614" ht="12.0" customHeight="1">
      <c r="P614" s="4"/>
    </row>
    <row r="615" ht="12.0" customHeight="1">
      <c r="P615" s="4"/>
    </row>
    <row r="616" ht="12.0" customHeight="1">
      <c r="P616" s="4"/>
    </row>
    <row r="617" ht="12.0" customHeight="1">
      <c r="P617" s="4"/>
    </row>
    <row r="618" ht="12.0" customHeight="1">
      <c r="P618" s="4"/>
    </row>
    <row r="619" ht="12.0" customHeight="1">
      <c r="P619" s="4"/>
    </row>
    <row r="620" ht="12.0" customHeight="1">
      <c r="P620" s="4"/>
    </row>
    <row r="621" ht="12.0" customHeight="1">
      <c r="P621" s="4"/>
    </row>
    <row r="622" ht="12.0" customHeight="1">
      <c r="P622" s="4"/>
    </row>
    <row r="623" ht="12.0" customHeight="1">
      <c r="P623" s="4"/>
    </row>
    <row r="624" ht="12.0" customHeight="1">
      <c r="P624" s="4"/>
    </row>
    <row r="625" ht="12.0" customHeight="1">
      <c r="P625" s="4"/>
    </row>
    <row r="626" ht="12.0" customHeight="1">
      <c r="P626" s="4"/>
    </row>
    <row r="627" ht="12.0" customHeight="1">
      <c r="P627" s="4"/>
    </row>
    <row r="628" ht="12.0" customHeight="1">
      <c r="P628" s="4"/>
    </row>
    <row r="629" ht="12.0" customHeight="1">
      <c r="P629" s="4"/>
    </row>
    <row r="630" ht="12.0" customHeight="1">
      <c r="P630" s="4"/>
    </row>
    <row r="631" ht="12.0" customHeight="1">
      <c r="P631" s="4"/>
    </row>
    <row r="632" ht="12.0" customHeight="1">
      <c r="P632" s="4"/>
    </row>
    <row r="633" ht="12.0" customHeight="1">
      <c r="P633" s="4"/>
    </row>
    <row r="634" ht="12.0" customHeight="1">
      <c r="P634" s="4"/>
    </row>
    <row r="635" ht="12.0" customHeight="1">
      <c r="P635" s="4"/>
    </row>
    <row r="636" ht="12.0" customHeight="1">
      <c r="P636" s="4"/>
    </row>
    <row r="637" ht="12.0" customHeight="1">
      <c r="P637" s="4"/>
    </row>
    <row r="638" ht="12.0" customHeight="1">
      <c r="P638" s="4"/>
    </row>
    <row r="639" ht="12.0" customHeight="1">
      <c r="P639" s="4"/>
    </row>
    <row r="640" ht="12.0" customHeight="1">
      <c r="P640" s="4"/>
    </row>
    <row r="641" ht="12.0" customHeight="1">
      <c r="P641" s="4"/>
    </row>
    <row r="642" ht="12.0" customHeight="1">
      <c r="P642" s="4"/>
    </row>
    <row r="643" ht="12.0" customHeight="1">
      <c r="P643" s="4"/>
    </row>
    <row r="644" ht="12.0" customHeight="1">
      <c r="P644" s="4"/>
    </row>
    <row r="645" ht="12.0" customHeight="1">
      <c r="P645" s="4"/>
    </row>
    <row r="646" ht="12.0" customHeight="1">
      <c r="P646" s="4"/>
    </row>
    <row r="647" ht="12.0" customHeight="1">
      <c r="P647" s="4"/>
    </row>
    <row r="648" ht="12.0" customHeight="1">
      <c r="P648" s="4"/>
    </row>
    <row r="649" ht="12.0" customHeight="1">
      <c r="P649" s="4"/>
    </row>
    <row r="650" ht="12.0" customHeight="1">
      <c r="P650" s="4"/>
    </row>
    <row r="651" ht="12.0" customHeight="1">
      <c r="P651" s="4"/>
    </row>
    <row r="652" ht="12.0" customHeight="1">
      <c r="P652" s="4"/>
    </row>
    <row r="653" ht="12.0" customHeight="1">
      <c r="P653" s="4"/>
    </row>
    <row r="654" ht="12.0" customHeight="1">
      <c r="P654" s="4"/>
    </row>
    <row r="655" ht="12.0" customHeight="1">
      <c r="P655" s="4"/>
    </row>
    <row r="656" ht="12.0" customHeight="1">
      <c r="P656" s="4"/>
    </row>
    <row r="657" ht="12.0" customHeight="1">
      <c r="P657" s="4"/>
    </row>
    <row r="658" ht="12.0" customHeight="1">
      <c r="P658" s="4"/>
    </row>
    <row r="659" ht="12.0" customHeight="1">
      <c r="P659" s="4"/>
    </row>
    <row r="660" ht="12.0" customHeight="1">
      <c r="P660" s="4"/>
    </row>
    <row r="661" ht="12.0" customHeight="1">
      <c r="P661" s="4"/>
    </row>
    <row r="662" ht="12.0" customHeight="1">
      <c r="P662" s="4"/>
    </row>
    <row r="663" ht="12.0" customHeight="1">
      <c r="P663" s="4"/>
    </row>
    <row r="664" ht="12.0" customHeight="1">
      <c r="P664" s="4"/>
    </row>
    <row r="665" ht="12.0" customHeight="1">
      <c r="P665" s="4"/>
    </row>
    <row r="666" ht="12.0" customHeight="1">
      <c r="P666" s="4"/>
    </row>
    <row r="667" ht="12.0" customHeight="1">
      <c r="P667" s="4"/>
    </row>
    <row r="668" ht="12.0" customHeight="1">
      <c r="P668" s="4"/>
    </row>
    <row r="669" ht="12.0" customHeight="1">
      <c r="P669" s="4"/>
    </row>
    <row r="670" ht="12.0" customHeight="1">
      <c r="P670" s="4"/>
    </row>
    <row r="671" ht="12.0" customHeight="1">
      <c r="P671" s="4"/>
    </row>
    <row r="672" ht="12.0" customHeight="1">
      <c r="P672" s="4"/>
    </row>
    <row r="673" ht="12.0" customHeight="1">
      <c r="P673" s="4"/>
    </row>
    <row r="674" ht="12.0" customHeight="1">
      <c r="P674" s="4"/>
    </row>
    <row r="675" ht="12.0" customHeight="1">
      <c r="P675" s="4"/>
    </row>
    <row r="676" ht="12.0" customHeight="1">
      <c r="P676" s="4"/>
    </row>
    <row r="677" ht="12.0" customHeight="1">
      <c r="P677" s="4"/>
    </row>
    <row r="678" ht="12.0" customHeight="1">
      <c r="P678" s="4"/>
    </row>
    <row r="679" ht="12.0" customHeight="1">
      <c r="P679" s="4"/>
    </row>
    <row r="680" ht="12.0" customHeight="1">
      <c r="P680" s="4"/>
    </row>
    <row r="681" ht="12.0" customHeight="1">
      <c r="P681" s="4"/>
    </row>
    <row r="682" ht="12.0" customHeight="1">
      <c r="P682" s="4"/>
    </row>
    <row r="683" ht="12.0" customHeight="1">
      <c r="P683" s="4"/>
    </row>
    <row r="684" ht="12.0" customHeight="1">
      <c r="P684" s="4"/>
    </row>
    <row r="685" ht="12.0" customHeight="1">
      <c r="P685" s="4"/>
    </row>
    <row r="686" ht="12.0" customHeight="1">
      <c r="P686" s="4"/>
    </row>
    <row r="687" ht="12.0" customHeight="1">
      <c r="P687" s="4"/>
    </row>
    <row r="688" ht="12.0" customHeight="1">
      <c r="P688" s="4"/>
    </row>
    <row r="689" ht="12.0" customHeight="1">
      <c r="P689" s="4"/>
    </row>
    <row r="690" ht="12.0" customHeight="1">
      <c r="P690" s="4"/>
    </row>
    <row r="691" ht="12.0" customHeight="1">
      <c r="P691" s="4"/>
    </row>
    <row r="692" ht="12.0" customHeight="1">
      <c r="P692" s="4"/>
    </row>
    <row r="693" ht="12.0" customHeight="1">
      <c r="P693" s="4"/>
    </row>
    <row r="694" ht="12.0" customHeight="1">
      <c r="P694" s="4"/>
    </row>
    <row r="695" ht="12.0" customHeight="1">
      <c r="P695" s="4"/>
    </row>
    <row r="696" ht="12.0" customHeight="1">
      <c r="P696" s="4"/>
    </row>
    <row r="697" ht="12.0" customHeight="1">
      <c r="P697" s="4"/>
    </row>
    <row r="698" ht="12.0" customHeight="1">
      <c r="P698" s="4"/>
    </row>
    <row r="699" ht="12.0" customHeight="1">
      <c r="P699" s="4"/>
    </row>
    <row r="700" ht="12.0" customHeight="1">
      <c r="P700" s="4"/>
    </row>
    <row r="701" ht="12.0" customHeight="1">
      <c r="P701" s="4"/>
    </row>
    <row r="702" ht="12.0" customHeight="1">
      <c r="P702" s="4"/>
    </row>
    <row r="703" ht="12.0" customHeight="1">
      <c r="P703" s="4"/>
    </row>
    <row r="704" ht="12.0" customHeight="1">
      <c r="P704" s="4"/>
    </row>
    <row r="705" ht="12.0" customHeight="1">
      <c r="P705" s="4"/>
    </row>
    <row r="706" ht="12.0" customHeight="1">
      <c r="P706" s="4"/>
    </row>
    <row r="707" ht="12.0" customHeight="1">
      <c r="P707" s="4"/>
    </row>
    <row r="708" ht="12.0" customHeight="1">
      <c r="P708" s="4"/>
    </row>
    <row r="709" ht="12.0" customHeight="1">
      <c r="P709" s="4"/>
    </row>
    <row r="710" ht="12.0" customHeight="1">
      <c r="P710" s="4"/>
    </row>
    <row r="711" ht="12.0" customHeight="1">
      <c r="P711" s="4"/>
    </row>
    <row r="712" ht="12.0" customHeight="1">
      <c r="P712" s="4"/>
    </row>
    <row r="713" ht="12.0" customHeight="1">
      <c r="P713" s="4"/>
    </row>
    <row r="714" ht="12.0" customHeight="1">
      <c r="P714" s="4"/>
    </row>
    <row r="715" ht="12.0" customHeight="1">
      <c r="P715" s="4"/>
    </row>
    <row r="716" ht="12.0" customHeight="1">
      <c r="P716" s="4"/>
    </row>
    <row r="717" ht="12.0" customHeight="1">
      <c r="P717" s="4"/>
    </row>
    <row r="718" ht="12.0" customHeight="1">
      <c r="P718" s="4"/>
    </row>
    <row r="719" ht="12.0" customHeight="1">
      <c r="P719" s="4"/>
    </row>
    <row r="720" ht="12.0" customHeight="1">
      <c r="P720" s="4"/>
    </row>
    <row r="721" ht="12.0" customHeight="1">
      <c r="P721" s="4"/>
    </row>
    <row r="722" ht="12.0" customHeight="1">
      <c r="P722" s="4"/>
    </row>
    <row r="723" ht="12.0" customHeight="1">
      <c r="P723" s="4"/>
    </row>
    <row r="724" ht="12.0" customHeight="1">
      <c r="P724" s="4"/>
    </row>
    <row r="725" ht="12.0" customHeight="1">
      <c r="P725" s="4"/>
    </row>
    <row r="726" ht="12.0" customHeight="1">
      <c r="P726" s="4"/>
    </row>
    <row r="727" ht="12.0" customHeight="1">
      <c r="P727" s="4"/>
    </row>
    <row r="728" ht="12.0" customHeight="1">
      <c r="P728" s="4"/>
    </row>
    <row r="729" ht="12.0" customHeight="1">
      <c r="P729" s="4"/>
    </row>
    <row r="730" ht="12.0" customHeight="1">
      <c r="P730" s="4"/>
    </row>
    <row r="731" ht="12.0" customHeight="1">
      <c r="P731" s="4"/>
    </row>
    <row r="732" ht="12.0" customHeight="1">
      <c r="P732" s="4"/>
    </row>
    <row r="733" ht="12.0" customHeight="1">
      <c r="P733" s="4"/>
    </row>
    <row r="734" ht="12.0" customHeight="1">
      <c r="P734" s="4"/>
    </row>
    <row r="735" ht="12.0" customHeight="1">
      <c r="P735" s="4"/>
    </row>
    <row r="736" ht="12.0" customHeight="1">
      <c r="P736" s="4"/>
    </row>
    <row r="737" ht="12.0" customHeight="1">
      <c r="P737" s="4"/>
    </row>
    <row r="738" ht="12.0" customHeight="1">
      <c r="P738" s="4"/>
    </row>
    <row r="739" ht="12.0" customHeight="1">
      <c r="P739" s="4"/>
    </row>
    <row r="740" ht="12.0" customHeight="1">
      <c r="P740" s="4"/>
    </row>
    <row r="741" ht="12.0" customHeight="1">
      <c r="P741" s="4"/>
    </row>
    <row r="742" ht="12.0" customHeight="1">
      <c r="P742" s="4"/>
    </row>
    <row r="743" ht="12.0" customHeight="1">
      <c r="P743" s="4"/>
    </row>
    <row r="744" ht="12.0" customHeight="1">
      <c r="P744" s="4"/>
    </row>
    <row r="745" ht="12.0" customHeight="1">
      <c r="P745" s="4"/>
    </row>
    <row r="746" ht="12.0" customHeight="1">
      <c r="P746" s="4"/>
    </row>
    <row r="747" ht="12.0" customHeight="1">
      <c r="P747" s="4"/>
    </row>
    <row r="748" ht="12.0" customHeight="1">
      <c r="P748" s="4"/>
    </row>
    <row r="749" ht="12.0" customHeight="1">
      <c r="P749" s="4"/>
    </row>
    <row r="750" ht="12.0" customHeight="1">
      <c r="P750" s="4"/>
    </row>
    <row r="751" ht="12.0" customHeight="1">
      <c r="P751" s="4"/>
    </row>
    <row r="752" ht="12.0" customHeight="1">
      <c r="P752" s="4"/>
    </row>
    <row r="753" ht="12.0" customHeight="1">
      <c r="P753" s="4"/>
    </row>
    <row r="754" ht="12.0" customHeight="1">
      <c r="P754" s="4"/>
    </row>
    <row r="755" ht="12.0" customHeight="1">
      <c r="P755" s="4"/>
    </row>
    <row r="756" ht="12.0" customHeight="1">
      <c r="P756" s="4"/>
    </row>
    <row r="757" ht="12.0" customHeight="1">
      <c r="P757" s="4"/>
    </row>
    <row r="758" ht="12.0" customHeight="1">
      <c r="P758" s="4"/>
    </row>
    <row r="759" ht="12.0" customHeight="1">
      <c r="P759" s="4"/>
    </row>
    <row r="760" ht="12.0" customHeight="1">
      <c r="P760" s="4"/>
    </row>
    <row r="761" ht="12.0" customHeight="1">
      <c r="P761" s="4"/>
    </row>
    <row r="762" ht="12.0" customHeight="1">
      <c r="P762" s="4"/>
    </row>
    <row r="763" ht="12.0" customHeight="1">
      <c r="P763" s="4"/>
    </row>
    <row r="764" ht="12.0" customHeight="1">
      <c r="P764" s="4"/>
    </row>
    <row r="765" ht="12.0" customHeight="1">
      <c r="P765" s="4"/>
    </row>
    <row r="766" ht="12.0" customHeight="1">
      <c r="P766" s="4"/>
    </row>
    <row r="767" ht="12.0" customHeight="1">
      <c r="P767" s="4"/>
    </row>
    <row r="768" ht="12.0" customHeight="1">
      <c r="P768" s="4"/>
    </row>
    <row r="769" ht="12.0" customHeight="1">
      <c r="P769" s="4"/>
    </row>
    <row r="770" ht="12.0" customHeight="1">
      <c r="P770" s="4"/>
    </row>
    <row r="771" ht="12.0" customHeight="1">
      <c r="P771" s="4"/>
    </row>
    <row r="772" ht="12.0" customHeight="1">
      <c r="P772" s="4"/>
    </row>
    <row r="773" ht="12.0" customHeight="1">
      <c r="P773" s="4"/>
    </row>
    <row r="774" ht="12.0" customHeight="1">
      <c r="P774" s="4"/>
    </row>
    <row r="775" ht="12.0" customHeight="1">
      <c r="P775" s="4"/>
    </row>
    <row r="776" ht="12.0" customHeight="1">
      <c r="P776" s="4"/>
    </row>
    <row r="777" ht="12.0" customHeight="1">
      <c r="P777" s="4"/>
    </row>
    <row r="778" ht="12.0" customHeight="1">
      <c r="P778" s="4"/>
    </row>
    <row r="779" ht="12.0" customHeight="1">
      <c r="P779" s="4"/>
    </row>
    <row r="780" ht="12.0" customHeight="1">
      <c r="P780" s="4"/>
    </row>
    <row r="781" ht="12.0" customHeight="1">
      <c r="P781" s="4"/>
    </row>
    <row r="782" ht="12.0" customHeight="1">
      <c r="P782" s="4"/>
    </row>
    <row r="783" ht="12.0" customHeight="1">
      <c r="P783" s="4"/>
    </row>
    <row r="784" ht="12.0" customHeight="1">
      <c r="P784" s="4"/>
    </row>
    <row r="785" ht="12.0" customHeight="1">
      <c r="P785" s="4"/>
    </row>
    <row r="786" ht="12.0" customHeight="1">
      <c r="P786" s="4"/>
    </row>
    <row r="787" ht="12.0" customHeight="1">
      <c r="P787" s="4"/>
    </row>
    <row r="788" ht="12.0" customHeight="1">
      <c r="P788" s="4"/>
    </row>
    <row r="789" ht="12.0" customHeight="1">
      <c r="P789" s="4"/>
    </row>
    <row r="790" ht="12.0" customHeight="1">
      <c r="P790" s="4"/>
    </row>
    <row r="791" ht="12.0" customHeight="1">
      <c r="P791" s="4"/>
    </row>
    <row r="792" ht="12.0" customHeight="1">
      <c r="P792" s="4"/>
    </row>
    <row r="793" ht="12.0" customHeight="1">
      <c r="P793" s="4"/>
    </row>
    <row r="794" ht="12.0" customHeight="1">
      <c r="P794" s="4"/>
    </row>
    <row r="795" ht="12.0" customHeight="1">
      <c r="P795" s="4"/>
    </row>
    <row r="796" ht="12.0" customHeight="1">
      <c r="P796" s="4"/>
    </row>
    <row r="797" ht="12.0" customHeight="1">
      <c r="P797" s="4"/>
    </row>
    <row r="798" ht="12.0" customHeight="1">
      <c r="P798" s="4"/>
    </row>
    <row r="799" ht="12.0" customHeight="1">
      <c r="P799" s="4"/>
    </row>
    <row r="800" ht="12.0" customHeight="1">
      <c r="P800" s="4"/>
    </row>
    <row r="801" ht="12.0" customHeight="1">
      <c r="P801" s="4"/>
    </row>
    <row r="802" ht="12.0" customHeight="1">
      <c r="P802" s="4"/>
    </row>
    <row r="803" ht="12.0" customHeight="1">
      <c r="P803" s="4"/>
    </row>
    <row r="804" ht="12.0" customHeight="1">
      <c r="P804" s="4"/>
    </row>
    <row r="805" ht="12.0" customHeight="1">
      <c r="P805" s="4"/>
    </row>
    <row r="806" ht="12.0" customHeight="1">
      <c r="P806" s="4"/>
    </row>
    <row r="807" ht="12.0" customHeight="1">
      <c r="P807" s="4"/>
    </row>
    <row r="808" ht="12.0" customHeight="1">
      <c r="P808" s="4"/>
    </row>
    <row r="809" ht="12.0" customHeight="1">
      <c r="P809" s="4"/>
    </row>
    <row r="810" ht="12.0" customHeight="1">
      <c r="P810" s="4"/>
    </row>
    <row r="811" ht="12.0" customHeight="1">
      <c r="P811" s="4"/>
    </row>
    <row r="812" ht="12.0" customHeight="1">
      <c r="P812" s="4"/>
    </row>
    <row r="813" ht="12.0" customHeight="1">
      <c r="P813" s="4"/>
    </row>
    <row r="814" ht="12.0" customHeight="1">
      <c r="P814" s="4"/>
    </row>
    <row r="815" ht="12.0" customHeight="1">
      <c r="P815" s="4"/>
    </row>
    <row r="816" ht="12.0" customHeight="1">
      <c r="P816" s="4"/>
    </row>
    <row r="817" ht="12.0" customHeight="1">
      <c r="P817" s="4"/>
    </row>
    <row r="818" ht="12.0" customHeight="1">
      <c r="P818" s="4"/>
    </row>
    <row r="819" ht="12.0" customHeight="1">
      <c r="P819" s="4"/>
    </row>
    <row r="820" ht="12.0" customHeight="1">
      <c r="P820" s="4"/>
    </row>
    <row r="821" ht="12.0" customHeight="1">
      <c r="P821" s="4"/>
    </row>
    <row r="822" ht="12.0" customHeight="1">
      <c r="P822" s="4"/>
    </row>
    <row r="823" ht="12.0" customHeight="1">
      <c r="P823" s="4"/>
    </row>
    <row r="824" ht="12.0" customHeight="1">
      <c r="P824" s="4"/>
    </row>
    <row r="825" ht="12.0" customHeight="1">
      <c r="P825" s="4"/>
    </row>
    <row r="826" ht="12.0" customHeight="1">
      <c r="P826" s="4"/>
    </row>
    <row r="827" ht="12.0" customHeight="1">
      <c r="P827" s="4"/>
    </row>
    <row r="828" ht="12.0" customHeight="1">
      <c r="P828" s="4"/>
    </row>
    <row r="829" ht="12.0" customHeight="1">
      <c r="P829" s="4"/>
    </row>
    <row r="830" ht="12.0" customHeight="1">
      <c r="P830" s="4"/>
    </row>
    <row r="831" ht="12.0" customHeight="1">
      <c r="P831" s="4"/>
    </row>
    <row r="832" ht="12.0" customHeight="1">
      <c r="P832" s="4"/>
    </row>
    <row r="833" ht="12.0" customHeight="1">
      <c r="P833" s="4"/>
    </row>
    <row r="834" ht="12.0" customHeight="1">
      <c r="P834" s="4"/>
    </row>
    <row r="835" ht="12.0" customHeight="1">
      <c r="P835" s="4"/>
    </row>
    <row r="836" ht="12.0" customHeight="1">
      <c r="P836" s="4"/>
    </row>
    <row r="837" ht="12.0" customHeight="1">
      <c r="P837" s="4"/>
    </row>
    <row r="838" ht="12.0" customHeight="1">
      <c r="P838" s="4"/>
    </row>
    <row r="839" ht="12.0" customHeight="1">
      <c r="P839" s="4"/>
    </row>
    <row r="840" ht="12.0" customHeight="1">
      <c r="P840" s="4"/>
    </row>
    <row r="841" ht="12.0" customHeight="1">
      <c r="P841" s="4"/>
    </row>
    <row r="842" ht="12.0" customHeight="1">
      <c r="P842" s="4"/>
    </row>
    <row r="843" ht="12.0" customHeight="1">
      <c r="P843" s="4"/>
    </row>
    <row r="844" ht="12.0" customHeight="1">
      <c r="P844" s="4"/>
    </row>
    <row r="845" ht="12.0" customHeight="1">
      <c r="P845" s="4"/>
    </row>
    <row r="846" ht="12.0" customHeight="1">
      <c r="P846" s="4"/>
    </row>
    <row r="847" ht="12.0" customHeight="1">
      <c r="P847" s="4"/>
    </row>
    <row r="848" ht="12.0" customHeight="1">
      <c r="P848" s="4"/>
    </row>
    <row r="849" ht="12.0" customHeight="1">
      <c r="P849" s="4"/>
    </row>
    <row r="850" ht="12.0" customHeight="1">
      <c r="P850" s="4"/>
    </row>
    <row r="851" ht="12.0" customHeight="1">
      <c r="P851" s="4"/>
    </row>
    <row r="852" ht="12.0" customHeight="1">
      <c r="P852" s="4"/>
    </row>
    <row r="853" ht="12.0" customHeight="1">
      <c r="P853" s="4"/>
    </row>
    <row r="854" ht="12.0" customHeight="1">
      <c r="P854" s="4"/>
    </row>
    <row r="855" ht="12.0" customHeight="1">
      <c r="P855" s="4"/>
    </row>
    <row r="856" ht="12.0" customHeight="1">
      <c r="P856" s="4"/>
    </row>
    <row r="857" ht="12.0" customHeight="1">
      <c r="P857" s="4"/>
    </row>
    <row r="858" ht="12.0" customHeight="1">
      <c r="P858" s="4"/>
    </row>
    <row r="859" ht="12.0" customHeight="1">
      <c r="P859" s="4"/>
    </row>
    <row r="860" ht="12.0" customHeight="1">
      <c r="P860" s="4"/>
    </row>
    <row r="861" ht="12.0" customHeight="1">
      <c r="P861" s="4"/>
    </row>
    <row r="862" ht="12.0" customHeight="1">
      <c r="P862" s="4"/>
    </row>
    <row r="863" ht="12.0" customHeight="1">
      <c r="P863" s="4"/>
    </row>
    <row r="864" ht="12.0" customHeight="1">
      <c r="P864" s="4"/>
    </row>
    <row r="865" ht="12.0" customHeight="1">
      <c r="P865" s="4"/>
    </row>
    <row r="866" ht="12.0" customHeight="1">
      <c r="P866" s="4"/>
    </row>
    <row r="867" ht="12.0" customHeight="1">
      <c r="P867" s="4"/>
    </row>
    <row r="868" ht="12.0" customHeight="1">
      <c r="P868" s="4"/>
    </row>
    <row r="869" ht="12.0" customHeight="1">
      <c r="P869" s="4"/>
    </row>
    <row r="870" ht="12.0" customHeight="1">
      <c r="P870" s="4"/>
    </row>
    <row r="871" ht="12.0" customHeight="1">
      <c r="P871" s="4"/>
    </row>
    <row r="872" ht="12.0" customHeight="1">
      <c r="P872" s="4"/>
    </row>
    <row r="873" ht="12.0" customHeight="1">
      <c r="P873" s="4"/>
    </row>
    <row r="874" ht="12.0" customHeight="1">
      <c r="P874" s="4"/>
    </row>
    <row r="875" ht="12.0" customHeight="1">
      <c r="P875" s="4"/>
    </row>
    <row r="876" ht="12.0" customHeight="1">
      <c r="P876" s="4"/>
    </row>
    <row r="877" ht="12.0" customHeight="1">
      <c r="P877" s="4"/>
    </row>
    <row r="878" ht="12.0" customHeight="1">
      <c r="P878" s="4"/>
    </row>
    <row r="879" ht="12.0" customHeight="1">
      <c r="P879" s="4"/>
    </row>
    <row r="880" ht="12.0" customHeight="1">
      <c r="P880" s="4"/>
    </row>
    <row r="881" ht="12.0" customHeight="1">
      <c r="P881" s="4"/>
    </row>
    <row r="882" ht="12.0" customHeight="1">
      <c r="P882" s="4"/>
    </row>
    <row r="883" ht="12.0" customHeight="1">
      <c r="P883" s="4"/>
    </row>
    <row r="884" ht="12.0" customHeight="1">
      <c r="P884" s="4"/>
    </row>
    <row r="885" ht="12.0" customHeight="1">
      <c r="P885" s="4"/>
    </row>
    <row r="886" ht="12.0" customHeight="1">
      <c r="P886" s="4"/>
    </row>
    <row r="887" ht="12.0" customHeight="1">
      <c r="P887" s="4"/>
    </row>
    <row r="888" ht="12.0" customHeight="1">
      <c r="P888" s="4"/>
    </row>
    <row r="889" ht="12.0" customHeight="1">
      <c r="P889" s="4"/>
    </row>
    <row r="890" ht="12.0" customHeight="1">
      <c r="P890" s="4"/>
    </row>
    <row r="891" ht="12.0" customHeight="1">
      <c r="P891" s="4"/>
    </row>
    <row r="892" ht="12.0" customHeight="1">
      <c r="P892" s="4"/>
    </row>
    <row r="893" ht="12.0" customHeight="1">
      <c r="P893" s="4"/>
    </row>
    <row r="894" ht="12.0" customHeight="1">
      <c r="P894" s="4"/>
    </row>
    <row r="895" ht="12.0" customHeight="1">
      <c r="P895" s="4"/>
    </row>
    <row r="896" ht="12.0" customHeight="1">
      <c r="P896" s="4"/>
    </row>
    <row r="897" ht="12.0" customHeight="1">
      <c r="P897" s="4"/>
    </row>
    <row r="898" ht="12.0" customHeight="1">
      <c r="P898" s="4"/>
    </row>
    <row r="899" ht="12.0" customHeight="1">
      <c r="P899" s="4"/>
    </row>
    <row r="900" ht="12.0" customHeight="1">
      <c r="P900" s="4"/>
    </row>
    <row r="901" ht="12.0" customHeight="1">
      <c r="P901" s="4"/>
    </row>
    <row r="902" ht="12.0" customHeight="1">
      <c r="P902" s="4"/>
    </row>
    <row r="903" ht="12.0" customHeight="1">
      <c r="P903" s="4"/>
    </row>
    <row r="904" ht="12.0" customHeight="1">
      <c r="P904" s="4"/>
    </row>
    <row r="905" ht="12.0" customHeight="1">
      <c r="P905" s="4"/>
    </row>
    <row r="906" ht="12.0" customHeight="1">
      <c r="P906" s="4"/>
    </row>
    <row r="907" ht="12.0" customHeight="1">
      <c r="P907" s="4"/>
    </row>
    <row r="908" ht="12.0" customHeight="1">
      <c r="P908" s="4"/>
    </row>
    <row r="909" ht="12.0" customHeight="1">
      <c r="P909" s="4"/>
    </row>
    <row r="910" ht="12.0" customHeight="1">
      <c r="P910" s="4"/>
    </row>
    <row r="911" ht="12.0" customHeight="1">
      <c r="P911" s="4"/>
    </row>
    <row r="912" ht="12.0" customHeight="1">
      <c r="P912" s="4"/>
    </row>
    <row r="913" ht="12.0" customHeight="1">
      <c r="P913" s="4"/>
    </row>
    <row r="914" ht="12.0" customHeight="1">
      <c r="P914" s="4"/>
    </row>
    <row r="915" ht="12.0" customHeight="1">
      <c r="P915" s="4"/>
    </row>
    <row r="916" ht="12.0" customHeight="1">
      <c r="P916" s="4"/>
    </row>
    <row r="917" ht="12.0" customHeight="1">
      <c r="P917" s="4"/>
    </row>
    <row r="918" ht="12.0" customHeight="1">
      <c r="P918" s="4"/>
    </row>
    <row r="919" ht="12.0" customHeight="1">
      <c r="P919" s="4"/>
    </row>
    <row r="920" ht="12.0" customHeight="1">
      <c r="P920" s="4"/>
    </row>
    <row r="921" ht="12.0" customHeight="1">
      <c r="P921" s="4"/>
    </row>
    <row r="922" ht="12.0" customHeight="1">
      <c r="P922" s="4"/>
    </row>
    <row r="923" ht="12.0" customHeight="1">
      <c r="P923" s="4"/>
    </row>
    <row r="924" ht="12.0" customHeight="1">
      <c r="P924" s="4"/>
    </row>
    <row r="925" ht="12.0" customHeight="1">
      <c r="P925" s="4"/>
    </row>
    <row r="926" ht="12.0" customHeight="1">
      <c r="P926" s="4"/>
    </row>
    <row r="927" ht="12.0" customHeight="1">
      <c r="P927" s="4"/>
    </row>
    <row r="928" ht="12.0" customHeight="1">
      <c r="P928" s="4"/>
    </row>
    <row r="929" ht="12.0" customHeight="1">
      <c r="P929" s="4"/>
    </row>
    <row r="930" ht="12.0" customHeight="1">
      <c r="P930" s="4"/>
    </row>
    <row r="931" ht="12.0" customHeight="1">
      <c r="P931" s="4"/>
    </row>
    <row r="932" ht="12.0" customHeight="1">
      <c r="P932" s="4"/>
    </row>
    <row r="933" ht="12.0" customHeight="1">
      <c r="P933" s="4"/>
    </row>
    <row r="934" ht="12.0" customHeight="1">
      <c r="P934" s="4"/>
    </row>
    <row r="935" ht="12.0" customHeight="1">
      <c r="P935" s="4"/>
    </row>
    <row r="936" ht="12.0" customHeight="1">
      <c r="P936" s="4"/>
    </row>
    <row r="937" ht="12.0" customHeight="1">
      <c r="P937" s="4"/>
    </row>
    <row r="938" ht="12.0" customHeight="1">
      <c r="P938" s="4"/>
    </row>
    <row r="939" ht="12.0" customHeight="1">
      <c r="P939" s="4"/>
    </row>
    <row r="940" ht="12.0" customHeight="1">
      <c r="P940" s="4"/>
    </row>
    <row r="941" ht="12.0" customHeight="1">
      <c r="P941" s="4"/>
    </row>
    <row r="942" ht="12.0" customHeight="1">
      <c r="P942" s="4"/>
    </row>
    <row r="943" ht="12.0" customHeight="1">
      <c r="P943" s="4"/>
    </row>
    <row r="944" ht="12.0" customHeight="1">
      <c r="P944" s="4"/>
    </row>
    <row r="945" ht="12.0" customHeight="1">
      <c r="P945" s="4"/>
    </row>
    <row r="946" ht="12.0" customHeight="1">
      <c r="P946" s="4"/>
    </row>
    <row r="947" ht="12.0" customHeight="1">
      <c r="P947" s="4"/>
    </row>
    <row r="948" ht="12.0" customHeight="1">
      <c r="P948" s="4"/>
    </row>
    <row r="949" ht="12.0" customHeight="1">
      <c r="P949" s="4"/>
    </row>
    <row r="950" ht="12.0" customHeight="1">
      <c r="P950" s="4"/>
    </row>
    <row r="951" ht="12.0" customHeight="1">
      <c r="P951" s="4"/>
    </row>
    <row r="952" ht="12.0" customHeight="1">
      <c r="P952" s="4"/>
    </row>
    <row r="953" ht="12.0" customHeight="1">
      <c r="P953" s="4"/>
    </row>
    <row r="954" ht="12.0" customHeight="1">
      <c r="P954" s="4"/>
    </row>
    <row r="955" ht="12.0" customHeight="1">
      <c r="P955" s="4"/>
    </row>
    <row r="956" ht="12.0" customHeight="1">
      <c r="P956" s="4"/>
    </row>
    <row r="957" ht="12.0" customHeight="1">
      <c r="P957" s="4"/>
    </row>
    <row r="958" ht="12.0" customHeight="1">
      <c r="P958" s="4"/>
    </row>
    <row r="959" ht="12.0" customHeight="1">
      <c r="P959" s="4"/>
    </row>
    <row r="960" ht="12.0" customHeight="1">
      <c r="P960" s="4"/>
    </row>
    <row r="961" ht="12.0" customHeight="1">
      <c r="P961" s="4"/>
    </row>
    <row r="962" ht="12.0" customHeight="1">
      <c r="P962" s="4"/>
    </row>
    <row r="963" ht="12.0" customHeight="1">
      <c r="P963" s="4"/>
    </row>
    <row r="964" ht="12.0" customHeight="1">
      <c r="P964" s="4"/>
    </row>
    <row r="965" ht="12.0" customHeight="1">
      <c r="P965" s="4"/>
    </row>
    <row r="966" ht="12.0" customHeight="1">
      <c r="P966" s="4"/>
    </row>
    <row r="967" ht="12.0" customHeight="1">
      <c r="P967" s="4"/>
    </row>
    <row r="968" ht="12.0" customHeight="1">
      <c r="P968" s="4"/>
    </row>
    <row r="969" ht="12.0" customHeight="1">
      <c r="P969" s="4"/>
    </row>
    <row r="970" ht="12.0" customHeight="1">
      <c r="P970" s="4"/>
    </row>
    <row r="971" ht="12.0" customHeight="1">
      <c r="P971" s="4"/>
    </row>
    <row r="972" ht="12.0" customHeight="1">
      <c r="P972" s="4"/>
    </row>
    <row r="973" ht="12.0" customHeight="1">
      <c r="P973" s="4"/>
    </row>
    <row r="974" ht="12.0" customHeight="1">
      <c r="P974" s="4"/>
    </row>
    <row r="975" ht="12.0" customHeight="1">
      <c r="P975" s="4"/>
    </row>
    <row r="976" ht="12.0" customHeight="1">
      <c r="P976" s="4"/>
    </row>
    <row r="977" ht="12.0" customHeight="1">
      <c r="P977" s="4"/>
    </row>
    <row r="978" ht="12.0" customHeight="1">
      <c r="P978" s="4"/>
    </row>
    <row r="979" ht="12.0" customHeight="1">
      <c r="P979" s="4"/>
    </row>
    <row r="980" ht="12.0" customHeight="1">
      <c r="P980" s="4"/>
    </row>
    <row r="981" ht="12.0" customHeight="1">
      <c r="P981" s="4"/>
    </row>
    <row r="982" ht="12.0" customHeight="1">
      <c r="P982" s="4"/>
    </row>
    <row r="983" ht="12.0" customHeight="1">
      <c r="P983" s="4"/>
    </row>
    <row r="984" ht="12.0" customHeight="1">
      <c r="P984" s="4"/>
    </row>
    <row r="985" ht="12.0" customHeight="1">
      <c r="P985" s="4"/>
    </row>
    <row r="986" ht="12.0" customHeight="1">
      <c r="P986" s="4"/>
    </row>
    <row r="987" ht="12.0" customHeight="1">
      <c r="P987" s="4"/>
    </row>
    <row r="988" ht="12.0" customHeight="1">
      <c r="P988" s="4"/>
    </row>
    <row r="989" ht="12.0" customHeight="1">
      <c r="P989" s="4"/>
    </row>
    <row r="990" ht="12.0" customHeight="1">
      <c r="P990" s="4"/>
    </row>
    <row r="991" ht="12.0" customHeight="1">
      <c r="P991" s="4"/>
    </row>
    <row r="992" ht="12.0" customHeight="1">
      <c r="P992" s="4"/>
    </row>
    <row r="993" ht="12.0" customHeight="1">
      <c r="P993" s="4"/>
    </row>
    <row r="994" ht="12.0" customHeight="1">
      <c r="P994" s="4"/>
    </row>
    <row r="995" ht="12.0" customHeight="1">
      <c r="P995" s="4"/>
    </row>
    <row r="996" ht="12.0" customHeight="1">
      <c r="P996" s="4"/>
    </row>
    <row r="997" ht="12.0" customHeight="1">
      <c r="P997" s="4"/>
    </row>
    <row r="998" ht="12.0" customHeight="1">
      <c r="P998" s="4"/>
    </row>
    <row r="999" ht="12.0" customHeight="1">
      <c r="P999" s="4"/>
    </row>
    <row r="1000" ht="12.0" customHeight="1">
      <c r="P1000" s="4"/>
    </row>
  </sheetData>
  <mergeCells count="12">
    <mergeCell ref="I26:M26"/>
    <mergeCell ref="P26:T26"/>
    <mergeCell ref="B42:F42"/>
    <mergeCell ref="I42:M42"/>
    <mergeCell ref="P42:T42"/>
    <mergeCell ref="A1:L1"/>
    <mergeCell ref="B6:F6"/>
    <mergeCell ref="I6:M6"/>
    <mergeCell ref="P6:T6"/>
    <mergeCell ref="Q22:Q23"/>
    <mergeCell ref="R22:R23"/>
    <mergeCell ref="B26:F26"/>
  </mergeCells>
  <hyperlinks>
    <hyperlink r:id="rId2" ref="B5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5" width="8.71"/>
    <col customWidth="1" min="6" max="7" width="9.14"/>
    <col customWidth="1" min="8" max="8" width="1.57"/>
    <col customWidth="1" min="9" max="14" width="8.71"/>
    <col customWidth="1" min="15" max="15" width="1.57"/>
    <col customWidth="1" min="16" max="16" width="9.14"/>
    <col customWidth="1" min="17" max="26" width="8.71"/>
  </cols>
  <sheetData>
    <row r="1" ht="12.0" customHeight="1">
      <c r="A1" s="78" t="s">
        <v>255</v>
      </c>
      <c r="M1" s="2"/>
      <c r="N1" s="2"/>
      <c r="O1" s="2"/>
      <c r="P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3"/>
      <c r="P2" s="4"/>
    </row>
    <row r="3" ht="12.0" customHeight="1">
      <c r="A3" s="6" t="s">
        <v>163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ht="12.0" customHeight="1">
      <c r="A4" s="1" t="s">
        <v>256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9"/>
      <c r="O5" s="7"/>
      <c r="P5" s="4"/>
    </row>
    <row r="6" ht="12.0" customHeight="1">
      <c r="A6" s="9"/>
      <c r="B6" s="10" t="s">
        <v>257</v>
      </c>
      <c r="C6" s="11"/>
      <c r="D6" s="11"/>
      <c r="E6" s="11"/>
      <c r="F6" s="11"/>
      <c r="G6" s="12"/>
      <c r="H6" s="9"/>
      <c r="I6" s="10" t="s">
        <v>258</v>
      </c>
      <c r="J6" s="11"/>
      <c r="K6" s="11"/>
      <c r="L6" s="11"/>
      <c r="M6" s="11"/>
      <c r="N6" s="83"/>
      <c r="O6" s="9"/>
      <c r="P6" s="10" t="s">
        <v>86</v>
      </c>
      <c r="Q6" s="11"/>
      <c r="R6" s="11"/>
      <c r="S6" s="11"/>
      <c r="T6" s="11"/>
      <c r="U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11</v>
      </c>
      <c r="G7" s="17" t="s">
        <v>12</v>
      </c>
      <c r="H7" s="16"/>
      <c r="I7" s="16" t="s">
        <v>13</v>
      </c>
      <c r="J7" s="16" t="s">
        <v>7</v>
      </c>
      <c r="K7" s="16" t="s">
        <v>8</v>
      </c>
      <c r="L7" s="16" t="s">
        <v>60</v>
      </c>
      <c r="M7" s="16" t="s">
        <v>11</v>
      </c>
      <c r="N7" s="17" t="s">
        <v>12</v>
      </c>
      <c r="O7" s="16"/>
      <c r="P7" s="16" t="s">
        <v>13</v>
      </c>
      <c r="Q7" s="16" t="s">
        <v>7</v>
      </c>
      <c r="R7" s="16" t="s">
        <v>8</v>
      </c>
      <c r="S7" s="16" t="s">
        <v>60</v>
      </c>
      <c r="T7" s="16" t="s">
        <v>11</v>
      </c>
      <c r="U7" s="17" t="s">
        <v>12</v>
      </c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ht="12.0" customHeight="1">
      <c r="A9" s="19" t="s">
        <v>62</v>
      </c>
      <c r="B9" s="9">
        <v>1145.0</v>
      </c>
      <c r="C9" s="9">
        <v>1.0</v>
      </c>
      <c r="D9" s="9">
        <v>0.0</v>
      </c>
      <c r="E9" s="9">
        <v>3.0</v>
      </c>
      <c r="F9" s="9">
        <f t="shared" ref="F9:F12" si="2">SUM(B9:E9)</f>
        <v>1149</v>
      </c>
      <c r="G9" s="22">
        <f>F9/F14</f>
        <v>0.8350290698</v>
      </c>
      <c r="H9" s="9"/>
      <c r="I9" s="9">
        <v>191.0</v>
      </c>
      <c r="J9" s="9">
        <v>0.0</v>
      </c>
      <c r="K9" s="9">
        <v>2.0</v>
      </c>
      <c r="L9" s="9">
        <v>8.0</v>
      </c>
      <c r="M9" s="9">
        <f t="shared" ref="M9:M12" si="3">SUM(I9:L9)</f>
        <v>201</v>
      </c>
      <c r="N9" s="22">
        <f>M9/M14</f>
        <v>0.9136363636</v>
      </c>
      <c r="O9" s="9"/>
      <c r="P9" s="9">
        <f t="shared" ref="P9:S9" si="1">B9+I9</f>
        <v>1336</v>
      </c>
      <c r="Q9" s="9">
        <f t="shared" si="1"/>
        <v>1</v>
      </c>
      <c r="R9" s="9">
        <f t="shared" si="1"/>
        <v>2</v>
      </c>
      <c r="S9" s="9">
        <f t="shared" si="1"/>
        <v>11</v>
      </c>
      <c r="T9" s="9">
        <f t="shared" ref="T9:T12" si="5">SUM(P9:S9)</f>
        <v>1350</v>
      </c>
      <c r="U9" s="22">
        <f>T9/T14</f>
        <v>0.8458646617</v>
      </c>
    </row>
    <row r="10" ht="12.0" customHeight="1">
      <c r="A10" s="19" t="s">
        <v>259</v>
      </c>
      <c r="B10" s="9">
        <v>0.0</v>
      </c>
      <c r="C10" s="9">
        <v>65.0</v>
      </c>
      <c r="D10" s="9">
        <v>89.0</v>
      </c>
      <c r="E10" s="9">
        <v>1.0</v>
      </c>
      <c r="F10" s="9">
        <f t="shared" si="2"/>
        <v>155</v>
      </c>
      <c r="G10" s="22">
        <f>F10/F14</f>
        <v>0.1126453488</v>
      </c>
      <c r="H10" s="9"/>
      <c r="I10" s="9">
        <v>0.0</v>
      </c>
      <c r="J10" s="9">
        <v>3.0</v>
      </c>
      <c r="K10" s="9">
        <v>0.0</v>
      </c>
      <c r="L10" s="9">
        <v>0.0</v>
      </c>
      <c r="M10" s="9">
        <f t="shared" si="3"/>
        <v>3</v>
      </c>
      <c r="N10" s="22">
        <f>M10/M14</f>
        <v>0.01363636364</v>
      </c>
      <c r="O10" s="9"/>
      <c r="P10" s="9">
        <f t="shared" ref="P10:S10" si="4">B10+I10</f>
        <v>0</v>
      </c>
      <c r="Q10" s="9">
        <f t="shared" si="4"/>
        <v>68</v>
      </c>
      <c r="R10" s="9">
        <f t="shared" si="4"/>
        <v>89</v>
      </c>
      <c r="S10" s="9">
        <f t="shared" si="4"/>
        <v>1</v>
      </c>
      <c r="T10" s="9">
        <f t="shared" si="5"/>
        <v>158</v>
      </c>
      <c r="U10" s="22">
        <f>T10/T14</f>
        <v>0.09899749373</v>
      </c>
    </row>
    <row r="11" ht="12.0" customHeight="1">
      <c r="A11" s="19" t="s">
        <v>17</v>
      </c>
      <c r="B11" s="9">
        <v>0.0</v>
      </c>
      <c r="C11" s="9">
        <v>72.0</v>
      </c>
      <c r="D11" s="9">
        <v>0.0</v>
      </c>
      <c r="E11" s="9">
        <v>0.0</v>
      </c>
      <c r="F11" s="9">
        <f t="shared" si="2"/>
        <v>72</v>
      </c>
      <c r="G11" s="22">
        <f>F11/F14</f>
        <v>0.0523255814</v>
      </c>
      <c r="H11" s="9"/>
      <c r="I11" s="9">
        <v>0.0</v>
      </c>
      <c r="J11" s="9">
        <v>15.0</v>
      </c>
      <c r="K11" s="9">
        <v>0.0</v>
      </c>
      <c r="L11" s="9">
        <v>0.0</v>
      </c>
      <c r="M11" s="9">
        <f t="shared" si="3"/>
        <v>15</v>
      </c>
      <c r="N11" s="22">
        <f>M11/M14</f>
        <v>0.06818181818</v>
      </c>
      <c r="O11" s="9"/>
      <c r="P11" s="9">
        <f t="shared" ref="P11:S11" si="6">B11+I11</f>
        <v>0</v>
      </c>
      <c r="Q11" s="9">
        <f t="shared" si="6"/>
        <v>87</v>
      </c>
      <c r="R11" s="9">
        <f t="shared" si="6"/>
        <v>0</v>
      </c>
      <c r="S11" s="9">
        <f t="shared" si="6"/>
        <v>0</v>
      </c>
      <c r="T11" s="9">
        <f t="shared" si="5"/>
        <v>87</v>
      </c>
      <c r="U11" s="22">
        <f>T11/T14</f>
        <v>0.0545112782</v>
      </c>
    </row>
    <row r="12" ht="12.0" customHeight="1">
      <c r="A12" s="19" t="s">
        <v>260</v>
      </c>
      <c r="B12" s="9">
        <v>0.0</v>
      </c>
      <c r="C12" s="9">
        <v>0.0</v>
      </c>
      <c r="D12" s="9">
        <v>0.0</v>
      </c>
      <c r="E12" s="9">
        <v>0.0</v>
      </c>
      <c r="F12" s="9">
        <f t="shared" si="2"/>
        <v>0</v>
      </c>
      <c r="G12" s="22">
        <f>F12/F14</f>
        <v>0</v>
      </c>
      <c r="H12" s="9"/>
      <c r="I12" s="9">
        <v>0.0</v>
      </c>
      <c r="J12" s="9">
        <v>1.0</v>
      </c>
      <c r="K12" s="9">
        <v>0.0</v>
      </c>
      <c r="L12" s="9">
        <v>0.0</v>
      </c>
      <c r="M12" s="9">
        <f t="shared" si="3"/>
        <v>1</v>
      </c>
      <c r="N12" s="22">
        <f>M12/M14</f>
        <v>0.004545454545</v>
      </c>
      <c r="O12" s="9"/>
      <c r="P12" s="9">
        <f t="shared" ref="P12:S12" si="7">B12+I12</f>
        <v>0</v>
      </c>
      <c r="Q12" s="9">
        <f t="shared" si="7"/>
        <v>1</v>
      </c>
      <c r="R12" s="9">
        <f t="shared" si="7"/>
        <v>0</v>
      </c>
      <c r="S12" s="9">
        <f t="shared" si="7"/>
        <v>0</v>
      </c>
      <c r="T12" s="9">
        <f t="shared" si="5"/>
        <v>1</v>
      </c>
      <c r="U12" s="22">
        <f>T12/T14</f>
        <v>0.000626566416</v>
      </c>
    </row>
    <row r="13" ht="12.0" customHeight="1">
      <c r="A13" s="1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</row>
    <row r="14" ht="12.0" customHeight="1">
      <c r="A14" s="26" t="s">
        <v>11</v>
      </c>
      <c r="B14" s="27">
        <f t="shared" ref="B14:F14" si="8">+SUM(B9:B12)</f>
        <v>1145</v>
      </c>
      <c r="C14" s="27">
        <f t="shared" si="8"/>
        <v>138</v>
      </c>
      <c r="D14" s="27">
        <f t="shared" si="8"/>
        <v>89</v>
      </c>
      <c r="E14" s="27">
        <f t="shared" si="8"/>
        <v>4</v>
      </c>
      <c r="F14" s="27">
        <f t="shared" si="8"/>
        <v>1376</v>
      </c>
      <c r="G14" s="28">
        <f>F14/F14</f>
        <v>1</v>
      </c>
      <c r="H14" s="27"/>
      <c r="I14" s="27">
        <f t="shared" ref="I14:M14" si="9">+SUM(I9:I12)</f>
        <v>191</v>
      </c>
      <c r="J14" s="27">
        <f t="shared" si="9"/>
        <v>19</v>
      </c>
      <c r="K14" s="27">
        <f t="shared" si="9"/>
        <v>2</v>
      </c>
      <c r="L14" s="27">
        <f t="shared" si="9"/>
        <v>8</v>
      </c>
      <c r="M14" s="27">
        <f t="shared" si="9"/>
        <v>220</v>
      </c>
      <c r="N14" s="28">
        <f>M14/M14</f>
        <v>1</v>
      </c>
      <c r="O14" s="27"/>
      <c r="P14" s="27">
        <f t="shared" ref="P14:S14" si="10">B14+I14</f>
        <v>1336</v>
      </c>
      <c r="Q14" s="27">
        <f t="shared" si="10"/>
        <v>157</v>
      </c>
      <c r="R14" s="27">
        <f t="shared" si="10"/>
        <v>91</v>
      </c>
      <c r="S14" s="27">
        <f t="shared" si="10"/>
        <v>12</v>
      </c>
      <c r="T14" s="27">
        <f>SUM(P14:S14)</f>
        <v>1596</v>
      </c>
      <c r="U14" s="28">
        <f>T14/T14</f>
        <v>1</v>
      </c>
    </row>
    <row r="15" ht="12.0" customHeight="1">
      <c r="A15" s="26" t="s">
        <v>12</v>
      </c>
      <c r="B15" s="28">
        <f>B14/F14</f>
        <v>0.832122093</v>
      </c>
      <c r="C15" s="28">
        <f>C14/F14</f>
        <v>0.1002906977</v>
      </c>
      <c r="D15" s="28">
        <f>D14/F14</f>
        <v>0.06468023256</v>
      </c>
      <c r="E15" s="28">
        <f>E14/F14</f>
        <v>0.002906976744</v>
      </c>
      <c r="F15" s="28">
        <f>F14/F14</f>
        <v>1</v>
      </c>
      <c r="G15" s="28"/>
      <c r="H15" s="28"/>
      <c r="I15" s="28">
        <f>I14/M14</f>
        <v>0.8681818182</v>
      </c>
      <c r="J15" s="28">
        <f>J14/M14</f>
        <v>0.08636363636</v>
      </c>
      <c r="K15" s="28">
        <f>K14/M14</f>
        <v>0.009090909091</v>
      </c>
      <c r="L15" s="28">
        <f>L14/M14</f>
        <v>0.03636363636</v>
      </c>
      <c r="M15" s="28">
        <f>M14/M14</f>
        <v>1</v>
      </c>
      <c r="N15" s="28"/>
      <c r="O15" s="28"/>
      <c r="P15" s="28">
        <f>P14/T14</f>
        <v>0.8370927318</v>
      </c>
      <c r="Q15" s="28">
        <f>Q14/T14</f>
        <v>0.09837092732</v>
      </c>
      <c r="R15" s="28">
        <f>R14/T14</f>
        <v>0.05701754386</v>
      </c>
      <c r="S15" s="28">
        <f>S14/T14</f>
        <v>0.007518796992</v>
      </c>
      <c r="T15" s="28">
        <f>T14/T14</f>
        <v>1</v>
      </c>
      <c r="U15" s="28"/>
    </row>
    <row r="16" ht="12.0" customHeight="1">
      <c r="A16" s="29" t="s">
        <v>21</v>
      </c>
      <c r="B16" s="9">
        <f t="shared" ref="B16:F16" si="11">SUM(B10:B12)</f>
        <v>0</v>
      </c>
      <c r="C16" s="9">
        <f t="shared" si="11"/>
        <v>137</v>
      </c>
      <c r="D16" s="9">
        <f t="shared" si="11"/>
        <v>89</v>
      </c>
      <c r="E16" s="9">
        <f t="shared" si="11"/>
        <v>1</v>
      </c>
      <c r="F16" s="9">
        <f t="shared" si="11"/>
        <v>227</v>
      </c>
      <c r="G16" s="9"/>
      <c r="H16" s="9"/>
      <c r="I16" s="9">
        <f>SUM(I10:I12)</f>
        <v>0</v>
      </c>
      <c r="J16" s="9">
        <f t="shared" ref="J16:L16" si="12">SUM(J11:J12)</f>
        <v>16</v>
      </c>
      <c r="K16" s="9">
        <f t="shared" si="12"/>
        <v>0</v>
      </c>
      <c r="L16" s="9">
        <f t="shared" si="12"/>
        <v>0</v>
      </c>
      <c r="M16" s="9">
        <f>SUM(M10:M12)</f>
        <v>19</v>
      </c>
      <c r="N16" s="9"/>
      <c r="O16" s="9"/>
      <c r="P16" s="9">
        <f t="shared" ref="P16:T16" si="13">SUM(P10:P12)</f>
        <v>0</v>
      </c>
      <c r="Q16" s="9">
        <f t="shared" si="13"/>
        <v>156</v>
      </c>
      <c r="R16" s="9">
        <f t="shared" si="13"/>
        <v>89</v>
      </c>
      <c r="S16" s="9">
        <f t="shared" si="13"/>
        <v>1</v>
      </c>
      <c r="T16" s="9">
        <f t="shared" si="13"/>
        <v>246</v>
      </c>
      <c r="U16" s="9"/>
    </row>
    <row r="17" ht="12.0" customHeight="1">
      <c r="A17" s="29" t="s">
        <v>22</v>
      </c>
      <c r="B17" s="22">
        <f t="shared" ref="B17:F17" si="14">B16/B14</f>
        <v>0</v>
      </c>
      <c r="C17" s="22">
        <f t="shared" si="14"/>
        <v>0.9927536232</v>
      </c>
      <c r="D17" s="22">
        <f t="shared" si="14"/>
        <v>1</v>
      </c>
      <c r="E17" s="22">
        <f t="shared" si="14"/>
        <v>0.25</v>
      </c>
      <c r="F17" s="230">
        <f t="shared" si="14"/>
        <v>0.1649709302</v>
      </c>
      <c r="G17" s="22"/>
      <c r="H17" s="22"/>
      <c r="I17" s="22">
        <f t="shared" ref="I17:M17" si="15">I16/I14</f>
        <v>0</v>
      </c>
      <c r="J17" s="22">
        <f t="shared" si="15"/>
        <v>0.8421052632</v>
      </c>
      <c r="K17" s="22">
        <f t="shared" si="15"/>
        <v>0</v>
      </c>
      <c r="L17" s="22">
        <f t="shared" si="15"/>
        <v>0</v>
      </c>
      <c r="M17" s="230">
        <f t="shared" si="15"/>
        <v>0.08636363636</v>
      </c>
      <c r="N17" s="22"/>
      <c r="O17" s="22"/>
      <c r="P17" s="22">
        <f t="shared" ref="P17:T17" si="16">P16/P14</f>
        <v>0</v>
      </c>
      <c r="Q17" s="22">
        <f t="shared" si="16"/>
        <v>0.9936305732</v>
      </c>
      <c r="R17" s="22">
        <f t="shared" si="16"/>
        <v>0.978021978</v>
      </c>
      <c r="S17" s="22">
        <f t="shared" si="16"/>
        <v>0.08333333333</v>
      </c>
      <c r="T17" s="230">
        <f t="shared" si="16"/>
        <v>0.1541353383</v>
      </c>
      <c r="U17" s="22"/>
    </row>
    <row r="18" ht="12.0" customHeight="1">
      <c r="A18" s="31" t="s">
        <v>24</v>
      </c>
      <c r="B18" s="32">
        <f>B16/F16</f>
        <v>0</v>
      </c>
      <c r="C18" s="32">
        <f>C16/F16</f>
        <v>0.6035242291</v>
      </c>
      <c r="D18" s="32">
        <f>D16/F16</f>
        <v>0.3920704846</v>
      </c>
      <c r="E18" s="32">
        <f>E16/F16</f>
        <v>0.004405286344</v>
      </c>
      <c r="F18" s="32">
        <f>F16/F16</f>
        <v>1</v>
      </c>
      <c r="G18" s="32"/>
      <c r="H18" s="32"/>
      <c r="I18" s="32">
        <f>I16/M16</f>
        <v>0</v>
      </c>
      <c r="J18" s="32">
        <f>J16/M16</f>
        <v>0.8421052632</v>
      </c>
      <c r="K18" s="32">
        <f>K16/M16</f>
        <v>0</v>
      </c>
      <c r="L18" s="32">
        <f>L16/M16</f>
        <v>0</v>
      </c>
      <c r="M18" s="32">
        <f>M16/M16</f>
        <v>1</v>
      </c>
      <c r="N18" s="30"/>
      <c r="O18" s="32"/>
      <c r="P18" s="32">
        <f>P16/T16</f>
        <v>0</v>
      </c>
      <c r="Q18" s="32">
        <f>Q16/T16</f>
        <v>0.6341463415</v>
      </c>
      <c r="R18" s="32">
        <f>R16/T16</f>
        <v>0.3617886179</v>
      </c>
      <c r="S18" s="32">
        <f>S16/T16</f>
        <v>0.00406504065</v>
      </c>
      <c r="T18" s="32">
        <f>T16/T16</f>
        <v>1</v>
      </c>
      <c r="U18" s="32"/>
    </row>
    <row r="19" ht="12.0" customHeight="1">
      <c r="A19" s="33"/>
      <c r="B19" s="9"/>
      <c r="C19" s="9"/>
      <c r="D19" s="9"/>
      <c r="E19" s="9"/>
      <c r="F19" s="9"/>
      <c r="G19" s="9"/>
      <c r="H19" s="9"/>
      <c r="I19" s="9"/>
      <c r="J19" s="9"/>
      <c r="K19" s="33"/>
      <c r="L19" s="34"/>
      <c r="M19" s="34"/>
      <c r="N19" s="34"/>
      <c r="O19" s="9"/>
      <c r="P19" s="4"/>
    </row>
    <row r="20" ht="12.0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4"/>
    </row>
    <row r="21" ht="12.0" customHeight="1">
      <c r="A21" s="2" t="s">
        <v>261</v>
      </c>
      <c r="B21" s="57"/>
      <c r="C21" s="57"/>
      <c r="D21" s="57"/>
      <c r="E21" s="57"/>
      <c r="F21" s="57"/>
      <c r="J21" s="57"/>
      <c r="K21" s="57"/>
      <c r="L21" s="57"/>
      <c r="M21" s="57"/>
      <c r="N21" s="37"/>
      <c r="O21" s="37"/>
      <c r="P21" s="4"/>
    </row>
    <row r="22" ht="12.0" customHeight="1">
      <c r="A22" s="2" t="s">
        <v>262</v>
      </c>
      <c r="B22" s="37"/>
      <c r="C22" s="37"/>
      <c r="D22" s="37"/>
      <c r="E22" s="37"/>
      <c r="F22" s="37"/>
      <c r="J22" s="37"/>
      <c r="K22" s="37"/>
      <c r="L22" s="37"/>
      <c r="M22" s="37"/>
      <c r="N22" s="37"/>
      <c r="O22" s="37"/>
      <c r="P22" s="4"/>
      <c r="Q22" s="38"/>
      <c r="R22" s="39"/>
    </row>
    <row r="23" ht="12.0" customHeight="1">
      <c r="A23" s="6" t="s">
        <v>163</v>
      </c>
      <c r="B23" s="90"/>
      <c r="C23" s="91"/>
      <c r="D23" s="92"/>
      <c r="E23" s="92"/>
      <c r="F23" s="92"/>
      <c r="J23" s="92"/>
      <c r="K23" s="92"/>
      <c r="L23" s="92"/>
      <c r="M23" s="92"/>
      <c r="N23" s="1"/>
      <c r="O23" s="1"/>
      <c r="P23" s="4"/>
    </row>
    <row r="24" ht="12.0" customHeight="1">
      <c r="A24" s="77" t="s">
        <v>263</v>
      </c>
      <c r="B24" s="5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4"/>
      <c r="Q24" s="4"/>
    </row>
    <row r="25" ht="12.0" customHeight="1">
      <c r="A25" s="7"/>
      <c r="B25" s="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9"/>
      <c r="O25" s="7"/>
      <c r="P25" s="4"/>
      <c r="Q25" s="40"/>
      <c r="R25" s="22"/>
    </row>
    <row r="26" ht="12.0" customHeight="1">
      <c r="A26" s="9"/>
      <c r="B26" s="10" t="s">
        <v>257</v>
      </c>
      <c r="C26" s="11"/>
      <c r="D26" s="11"/>
      <c r="E26" s="11"/>
      <c r="F26" s="11"/>
      <c r="G26" s="12"/>
      <c r="H26" s="9"/>
      <c r="I26" s="10" t="s">
        <v>258</v>
      </c>
      <c r="J26" s="11"/>
      <c r="K26" s="11"/>
      <c r="L26" s="11"/>
      <c r="M26" s="11"/>
      <c r="N26" s="83"/>
      <c r="O26" s="9"/>
      <c r="P26" s="10" t="s">
        <v>86</v>
      </c>
      <c r="Q26" s="11"/>
      <c r="R26" s="11"/>
      <c r="S26" s="11"/>
      <c r="T26" s="11"/>
      <c r="U26" s="14"/>
    </row>
    <row r="27" ht="24.0" customHeight="1">
      <c r="A27" s="15"/>
      <c r="B27" s="16" t="s">
        <v>13</v>
      </c>
      <c r="C27" s="16" t="s">
        <v>7</v>
      </c>
      <c r="D27" s="16" t="s">
        <v>8</v>
      </c>
      <c r="E27" s="16" t="s">
        <v>60</v>
      </c>
      <c r="F27" s="16" t="s">
        <v>11</v>
      </c>
      <c r="G27" s="17" t="s">
        <v>12</v>
      </c>
      <c r="H27" s="16"/>
      <c r="I27" s="16" t="s">
        <v>13</v>
      </c>
      <c r="J27" s="16" t="s">
        <v>7</v>
      </c>
      <c r="K27" s="16" t="s">
        <v>8</v>
      </c>
      <c r="L27" s="16" t="s">
        <v>60</v>
      </c>
      <c r="M27" s="16" t="s">
        <v>11</v>
      </c>
      <c r="N27" s="17" t="s">
        <v>12</v>
      </c>
      <c r="O27" s="16"/>
      <c r="P27" s="16" t="s">
        <v>13</v>
      </c>
      <c r="Q27" s="16" t="s">
        <v>7</v>
      </c>
      <c r="R27" s="16" t="s">
        <v>8</v>
      </c>
      <c r="S27" s="16" t="s">
        <v>60</v>
      </c>
      <c r="T27" s="16" t="s">
        <v>11</v>
      </c>
      <c r="U27" s="17" t="s">
        <v>12</v>
      </c>
    </row>
    <row r="28" ht="12.0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41"/>
      <c r="O28" s="9"/>
      <c r="P28" s="9"/>
      <c r="Q28" s="9"/>
      <c r="R28" s="9"/>
      <c r="S28" s="9"/>
      <c r="T28" s="9"/>
      <c r="U28" s="9"/>
    </row>
    <row r="29" ht="12.0" customHeight="1">
      <c r="A29" s="19" t="s">
        <v>62</v>
      </c>
      <c r="B29" s="9">
        <v>227236.0</v>
      </c>
      <c r="C29" s="9">
        <v>32.0</v>
      </c>
      <c r="D29" s="9">
        <v>0.0</v>
      </c>
      <c r="E29" s="9">
        <v>1097.0</v>
      </c>
      <c r="F29" s="9">
        <f t="shared" ref="F29:F32" si="18">SUM(B29:E29)</f>
        <v>228365</v>
      </c>
      <c r="G29" s="22">
        <f>F29/F34</f>
        <v>0.8644099233</v>
      </c>
      <c r="H29" s="42"/>
      <c r="I29" s="40">
        <v>166289.0</v>
      </c>
      <c r="J29" s="40">
        <v>0.0</v>
      </c>
      <c r="K29" s="40">
        <v>1845.0</v>
      </c>
      <c r="L29" s="40">
        <v>10292.0</v>
      </c>
      <c r="M29" s="9">
        <f t="shared" ref="M29:M32" si="19">SUM(I29:L29)</f>
        <v>178426</v>
      </c>
      <c r="N29" s="22">
        <f>M29/M34</f>
        <v>0.9153477969</v>
      </c>
      <c r="O29" s="42"/>
      <c r="P29" s="9">
        <f t="shared" ref="P29:S29" si="17">B29+I29</f>
        <v>393525</v>
      </c>
      <c r="Q29" s="9">
        <f t="shared" si="17"/>
        <v>32</v>
      </c>
      <c r="R29" s="9">
        <f t="shared" si="17"/>
        <v>1845</v>
      </c>
      <c r="S29" s="9">
        <f t="shared" si="17"/>
        <v>11389</v>
      </c>
      <c r="T29" s="9">
        <f t="shared" ref="T29:T32" si="21">SUM(P29:S29)</f>
        <v>406791</v>
      </c>
      <c r="U29" s="22">
        <f>T29/T34</f>
        <v>0.8860367709</v>
      </c>
    </row>
    <row r="30" ht="12.0" customHeight="1">
      <c r="A30" s="19" t="s">
        <v>259</v>
      </c>
      <c r="B30" s="9">
        <v>0.0</v>
      </c>
      <c r="C30" s="9">
        <v>10799.0</v>
      </c>
      <c r="D30" s="9">
        <v>10360.0</v>
      </c>
      <c r="E30" s="9">
        <v>42.0</v>
      </c>
      <c r="F30" s="9">
        <f t="shared" si="18"/>
        <v>21201</v>
      </c>
      <c r="G30" s="22">
        <f>F30/F34</f>
        <v>0.08025027821</v>
      </c>
      <c r="H30" s="42"/>
      <c r="I30" s="132">
        <v>0.0</v>
      </c>
      <c r="J30" s="40">
        <v>3456.0</v>
      </c>
      <c r="K30" s="40">
        <v>0.0</v>
      </c>
      <c r="L30" s="40">
        <v>0.0</v>
      </c>
      <c r="M30" s="9">
        <f t="shared" si="19"/>
        <v>3456</v>
      </c>
      <c r="N30" s="22">
        <f>M30/M34</f>
        <v>0.0177297142</v>
      </c>
      <c r="O30" s="42"/>
      <c r="P30" s="9">
        <f t="shared" ref="P30:S30" si="20">B30+I30</f>
        <v>0</v>
      </c>
      <c r="Q30" s="9">
        <f t="shared" si="20"/>
        <v>14255</v>
      </c>
      <c r="R30" s="9">
        <f t="shared" si="20"/>
        <v>10360</v>
      </c>
      <c r="S30" s="9">
        <f t="shared" si="20"/>
        <v>42</v>
      </c>
      <c r="T30" s="9">
        <f t="shared" si="21"/>
        <v>24657</v>
      </c>
      <c r="U30" s="22">
        <f>T30/T34</f>
        <v>0.05370573258</v>
      </c>
    </row>
    <row r="31" ht="12.0" customHeight="1">
      <c r="A31" s="19" t="s">
        <v>17</v>
      </c>
      <c r="B31" s="9">
        <v>0.0</v>
      </c>
      <c r="C31" s="9">
        <v>14620.0</v>
      </c>
      <c r="D31" s="9">
        <v>0.0</v>
      </c>
      <c r="E31" s="9">
        <v>0.0</v>
      </c>
      <c r="F31" s="9">
        <f t="shared" si="18"/>
        <v>14620</v>
      </c>
      <c r="G31" s="22">
        <f>F31/F34</f>
        <v>0.05533979848</v>
      </c>
      <c r="H31" s="42"/>
      <c r="I31" s="132">
        <v>0.0</v>
      </c>
      <c r="J31" s="9">
        <v>12352.0</v>
      </c>
      <c r="K31" s="9">
        <v>0.0</v>
      </c>
      <c r="L31" s="9">
        <v>0.0</v>
      </c>
      <c r="M31" s="9">
        <f t="shared" si="19"/>
        <v>12352</v>
      </c>
      <c r="N31" s="22">
        <f>M31/M34</f>
        <v>0.06336731187</v>
      </c>
      <c r="O31" s="42"/>
      <c r="P31" s="9">
        <f t="shared" ref="P31:S31" si="22">B31+I31</f>
        <v>0</v>
      </c>
      <c r="Q31" s="9">
        <f t="shared" si="22"/>
        <v>26972</v>
      </c>
      <c r="R31" s="9">
        <f t="shared" si="22"/>
        <v>0</v>
      </c>
      <c r="S31" s="9">
        <f t="shared" si="22"/>
        <v>0</v>
      </c>
      <c r="T31" s="9">
        <f t="shared" si="21"/>
        <v>26972</v>
      </c>
      <c r="U31" s="22">
        <f>T31/T34</f>
        <v>0.0587480642</v>
      </c>
    </row>
    <row r="32" ht="12.0" customHeight="1">
      <c r="A32" s="19" t="s">
        <v>260</v>
      </c>
      <c r="B32" s="9">
        <v>0.0</v>
      </c>
      <c r="C32" s="9">
        <v>0.0</v>
      </c>
      <c r="D32" s="9">
        <v>0.0</v>
      </c>
      <c r="E32" s="9">
        <v>0.0</v>
      </c>
      <c r="F32" s="9">
        <f t="shared" si="18"/>
        <v>0</v>
      </c>
      <c r="G32" s="22">
        <f>F32/F34</f>
        <v>0</v>
      </c>
      <c r="H32" s="42"/>
      <c r="I32" s="132">
        <v>0.0</v>
      </c>
      <c r="J32" s="9">
        <v>693.0</v>
      </c>
      <c r="K32" s="9">
        <v>0.0</v>
      </c>
      <c r="L32" s="9">
        <v>0.0</v>
      </c>
      <c r="M32" s="9">
        <f t="shared" si="19"/>
        <v>693</v>
      </c>
      <c r="N32" s="22">
        <f>M32/M34</f>
        <v>0.003555177066</v>
      </c>
      <c r="O32" s="42"/>
      <c r="P32" s="9">
        <f t="shared" ref="P32:S32" si="23">B32+I32</f>
        <v>0</v>
      </c>
      <c r="Q32" s="9">
        <f t="shared" si="23"/>
        <v>693</v>
      </c>
      <c r="R32" s="9">
        <f t="shared" si="23"/>
        <v>0</v>
      </c>
      <c r="S32" s="9">
        <f t="shared" si="23"/>
        <v>0</v>
      </c>
      <c r="T32" s="9">
        <f t="shared" si="21"/>
        <v>693</v>
      </c>
      <c r="U32" s="22">
        <f>T32/T34</f>
        <v>0.001509432318</v>
      </c>
    </row>
    <row r="33" ht="12.0" customHeight="1">
      <c r="A33" s="19"/>
      <c r="B33" s="9"/>
      <c r="C33" s="9"/>
      <c r="D33" s="9"/>
      <c r="E33" s="9"/>
      <c r="F33" s="9"/>
      <c r="G33" s="9"/>
      <c r="H33" s="42"/>
      <c r="I33" s="9"/>
      <c r="J33" s="9"/>
      <c r="K33" s="9"/>
      <c r="L33" s="9"/>
      <c r="M33" s="9"/>
      <c r="N33" s="9"/>
      <c r="O33" s="42"/>
      <c r="P33" s="9"/>
      <c r="Q33" s="9"/>
      <c r="R33" s="9"/>
      <c r="S33" s="9"/>
      <c r="T33" s="9"/>
      <c r="U33" s="9"/>
    </row>
    <row r="34" ht="12.0" customHeight="1">
      <c r="A34" s="26" t="s">
        <v>11</v>
      </c>
      <c r="B34" s="27">
        <f t="shared" ref="B34:F34" si="24">+SUM(B29:B32)</f>
        <v>227236</v>
      </c>
      <c r="C34" s="27">
        <f t="shared" si="24"/>
        <v>25451</v>
      </c>
      <c r="D34" s="27">
        <f t="shared" si="24"/>
        <v>10360</v>
      </c>
      <c r="E34" s="27">
        <f t="shared" si="24"/>
        <v>1139</v>
      </c>
      <c r="F34" s="27">
        <f t="shared" si="24"/>
        <v>264186</v>
      </c>
      <c r="G34" s="28">
        <f>F34/F34</f>
        <v>1</v>
      </c>
      <c r="H34" s="27"/>
      <c r="I34" s="27">
        <f t="shared" ref="I34:M34" si="25">+SUM(I29:I32)</f>
        <v>166289</v>
      </c>
      <c r="J34" s="27">
        <f t="shared" si="25"/>
        <v>16501</v>
      </c>
      <c r="K34" s="27">
        <f t="shared" si="25"/>
        <v>1845</v>
      </c>
      <c r="L34" s="27">
        <f t="shared" si="25"/>
        <v>10292</v>
      </c>
      <c r="M34" s="27">
        <f t="shared" si="25"/>
        <v>194927</v>
      </c>
      <c r="N34" s="28">
        <f>M34/M34</f>
        <v>1</v>
      </c>
      <c r="O34" s="27"/>
      <c r="P34" s="27">
        <f t="shared" ref="P34:S34" si="26">B34+I34</f>
        <v>393525</v>
      </c>
      <c r="Q34" s="27">
        <f t="shared" si="26"/>
        <v>41952</v>
      </c>
      <c r="R34" s="27">
        <f t="shared" si="26"/>
        <v>12205</v>
      </c>
      <c r="S34" s="27">
        <f t="shared" si="26"/>
        <v>11431</v>
      </c>
      <c r="T34" s="27">
        <f>SUM(P34:S34)</f>
        <v>459113</v>
      </c>
      <c r="U34" s="28">
        <f>T34/T34</f>
        <v>1</v>
      </c>
    </row>
    <row r="35" ht="12.0" customHeight="1">
      <c r="A35" s="26" t="s">
        <v>12</v>
      </c>
      <c r="B35" s="28">
        <f>B34/F34</f>
        <v>0.860136419</v>
      </c>
      <c r="C35" s="28">
        <f>C34/F34</f>
        <v>0.09633742893</v>
      </c>
      <c r="D35" s="28">
        <f>D34/F34</f>
        <v>0.03921479564</v>
      </c>
      <c r="E35" s="28">
        <f>E34/F34</f>
        <v>0.004311356393</v>
      </c>
      <c r="F35" s="28">
        <f>F34/F34</f>
        <v>1</v>
      </c>
      <c r="G35" s="28"/>
      <c r="H35" s="28"/>
      <c r="I35" s="28">
        <f>I34/M34</f>
        <v>0.853083462</v>
      </c>
      <c r="J35" s="28">
        <f>J34/M34</f>
        <v>0.08465220313</v>
      </c>
      <c r="K35" s="28">
        <f>K34/M34</f>
        <v>0.0094650818</v>
      </c>
      <c r="L35" s="28">
        <f>L34/M34</f>
        <v>0.05279925305</v>
      </c>
      <c r="M35" s="28">
        <f>M34/M34</f>
        <v>1</v>
      </c>
      <c r="N35" s="28"/>
      <c r="O35" s="28"/>
      <c r="P35" s="28">
        <f>P34/T34</f>
        <v>0.8571419237</v>
      </c>
      <c r="Q35" s="28">
        <f>Q34/T34</f>
        <v>0.09137619715</v>
      </c>
      <c r="R35" s="28">
        <f>R34/T34</f>
        <v>0.02658386933</v>
      </c>
      <c r="S35" s="28">
        <f>S34/T34</f>
        <v>0.02489800986</v>
      </c>
      <c r="T35" s="28">
        <f>T34/T34</f>
        <v>1</v>
      </c>
      <c r="U35" s="28"/>
    </row>
    <row r="36" ht="12.0" customHeight="1">
      <c r="A36" s="29" t="s">
        <v>21</v>
      </c>
      <c r="B36" s="9">
        <f t="shared" ref="B36:F36" si="27">SUM(B30:B32)</f>
        <v>0</v>
      </c>
      <c r="C36" s="9">
        <f t="shared" si="27"/>
        <v>25419</v>
      </c>
      <c r="D36" s="9">
        <f t="shared" si="27"/>
        <v>10360</v>
      </c>
      <c r="E36" s="9">
        <f t="shared" si="27"/>
        <v>42</v>
      </c>
      <c r="F36" s="9">
        <f t="shared" si="27"/>
        <v>35821</v>
      </c>
      <c r="G36" s="9"/>
      <c r="H36" s="9"/>
      <c r="I36" s="9">
        <f>SUM(I30:I32)</f>
        <v>0</v>
      </c>
      <c r="J36" s="9">
        <f t="shared" ref="J36:L36" si="28">SUM(J10:J32)</f>
        <v>16556.77057</v>
      </c>
      <c r="K36" s="9">
        <f t="shared" si="28"/>
        <v>1847.009091</v>
      </c>
      <c r="L36" s="9">
        <f t="shared" si="28"/>
        <v>10300.03636</v>
      </c>
      <c r="M36" s="9">
        <f>SUM(M30:M32)</f>
        <v>16501</v>
      </c>
      <c r="N36" s="9"/>
      <c r="O36" s="9"/>
      <c r="P36" s="9">
        <f t="shared" ref="P36:T36" si="29">SUM(P30:P32)</f>
        <v>0</v>
      </c>
      <c r="Q36" s="9">
        <f t="shared" si="29"/>
        <v>41920</v>
      </c>
      <c r="R36" s="9">
        <f t="shared" si="29"/>
        <v>10360</v>
      </c>
      <c r="S36" s="9">
        <f t="shared" si="29"/>
        <v>42</v>
      </c>
      <c r="T36" s="9">
        <f t="shared" si="29"/>
        <v>52322</v>
      </c>
      <c r="U36" s="9"/>
    </row>
    <row r="37" ht="12.0" customHeight="1">
      <c r="A37" s="29" t="s">
        <v>22</v>
      </c>
      <c r="B37" s="22">
        <f t="shared" ref="B37:F37" si="30">B36/B34</f>
        <v>0</v>
      </c>
      <c r="C37" s="22">
        <f t="shared" si="30"/>
        <v>0.998742682</v>
      </c>
      <c r="D37" s="22">
        <f t="shared" si="30"/>
        <v>1</v>
      </c>
      <c r="E37" s="22">
        <f t="shared" si="30"/>
        <v>0.03687445127</v>
      </c>
      <c r="F37" s="230">
        <f t="shared" si="30"/>
        <v>0.1355900767</v>
      </c>
      <c r="G37" s="22"/>
      <c r="H37" s="22"/>
      <c r="I37" s="22">
        <f t="shared" ref="I37:M37" si="31">I36/I34</f>
        <v>0</v>
      </c>
      <c r="J37" s="22">
        <f t="shared" si="31"/>
        <v>1.00337983</v>
      </c>
      <c r="K37" s="22">
        <f t="shared" si="31"/>
        <v>1.001088938</v>
      </c>
      <c r="L37" s="22">
        <f t="shared" si="31"/>
        <v>1.000780836</v>
      </c>
      <c r="M37" s="230">
        <f t="shared" si="31"/>
        <v>0.08465220313</v>
      </c>
      <c r="N37" s="22"/>
      <c r="O37" s="22"/>
      <c r="P37" s="22">
        <f t="shared" ref="P37:T37" si="32">P36/P34</f>
        <v>0</v>
      </c>
      <c r="Q37" s="22">
        <f t="shared" si="32"/>
        <v>0.9992372235</v>
      </c>
      <c r="R37" s="22">
        <f t="shared" si="32"/>
        <v>0.8488324457</v>
      </c>
      <c r="S37" s="22">
        <f t="shared" si="32"/>
        <v>0.003674219228</v>
      </c>
      <c r="T37" s="230">
        <f t="shared" si="32"/>
        <v>0.1139632291</v>
      </c>
      <c r="U37" s="22"/>
    </row>
    <row r="38" ht="12.0" customHeight="1">
      <c r="A38" s="31" t="s">
        <v>24</v>
      </c>
      <c r="B38" s="32">
        <f>B36/F36</f>
        <v>0</v>
      </c>
      <c r="C38" s="32">
        <f>C36/F36</f>
        <v>0.7096116803</v>
      </c>
      <c r="D38" s="32">
        <f>D36/F36</f>
        <v>0.2892158231</v>
      </c>
      <c r="E38" s="32">
        <f>E36/F36</f>
        <v>0.00117249658</v>
      </c>
      <c r="F38" s="32">
        <f>F36/F36</f>
        <v>1</v>
      </c>
      <c r="G38" s="32"/>
      <c r="H38" s="32"/>
      <c r="I38" s="32">
        <f>I36/M36</f>
        <v>0</v>
      </c>
      <c r="J38" s="32">
        <f>J36/M36</f>
        <v>1.00337983</v>
      </c>
      <c r="K38" s="32">
        <f>K36/M36</f>
        <v>0.1119331611</v>
      </c>
      <c r="L38" s="32">
        <f>L36/M36</f>
        <v>0.6242067974</v>
      </c>
      <c r="M38" s="32">
        <f>M36/M36</f>
        <v>1</v>
      </c>
      <c r="N38" s="30"/>
      <c r="O38" s="32"/>
      <c r="P38" s="32">
        <f>P36/T36</f>
        <v>0</v>
      </c>
      <c r="Q38" s="32">
        <f>Q36/T36</f>
        <v>0.801192615</v>
      </c>
      <c r="R38" s="32">
        <f>R36/T36</f>
        <v>0.1980046634</v>
      </c>
      <c r="S38" s="32">
        <f>S36/T36</f>
        <v>0.0008027216085</v>
      </c>
      <c r="T38" s="32">
        <f>T36/T36</f>
        <v>1</v>
      </c>
      <c r="U38" s="32"/>
    </row>
    <row r="39" ht="12.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33"/>
      <c r="L39" s="34"/>
      <c r="M39" s="34"/>
      <c r="N39" s="34"/>
      <c r="O39" s="9"/>
      <c r="P39" s="4"/>
    </row>
    <row r="40" ht="12.0" customHeight="1">
      <c r="A40" s="27" t="s">
        <v>28</v>
      </c>
      <c r="B40" s="9"/>
      <c r="C40" s="9"/>
      <c r="D40" s="9"/>
      <c r="E40" s="9"/>
      <c r="F40" s="9"/>
      <c r="G40" s="9"/>
      <c r="H40" s="9"/>
      <c r="I40" s="9"/>
      <c r="J40" s="9"/>
      <c r="K40" s="33"/>
      <c r="L40" s="33"/>
      <c r="M40" s="33"/>
      <c r="N40" s="33"/>
      <c r="O40" s="9"/>
      <c r="P40" s="4"/>
    </row>
    <row r="41" ht="12.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33"/>
      <c r="L41" s="33"/>
      <c r="M41" s="33"/>
      <c r="N41" s="33"/>
      <c r="O41" s="7"/>
      <c r="P41" s="4"/>
    </row>
    <row r="42" ht="12.0" customHeight="1">
      <c r="A42" s="41"/>
      <c r="B42" s="10" t="s">
        <v>257</v>
      </c>
      <c r="C42" s="11"/>
      <c r="D42" s="11"/>
      <c r="E42" s="11"/>
      <c r="F42" s="11"/>
      <c r="G42" s="72"/>
      <c r="H42" s="9"/>
      <c r="I42" s="10" t="s">
        <v>258</v>
      </c>
      <c r="J42" s="11"/>
      <c r="K42" s="11"/>
      <c r="L42" s="11"/>
      <c r="M42" s="11"/>
      <c r="N42" s="83"/>
      <c r="O42" s="9"/>
      <c r="P42" s="10" t="s">
        <v>86</v>
      </c>
      <c r="Q42" s="11"/>
      <c r="R42" s="11"/>
      <c r="S42" s="11"/>
      <c r="T42" s="11"/>
    </row>
    <row r="43" ht="24.0" customHeight="1">
      <c r="A43" s="15"/>
      <c r="B43" s="16" t="s">
        <v>13</v>
      </c>
      <c r="C43" s="16" t="s">
        <v>7</v>
      </c>
      <c r="D43" s="16" t="s">
        <v>8</v>
      </c>
      <c r="E43" s="16" t="s">
        <v>60</v>
      </c>
      <c r="F43" s="16" t="s">
        <v>11</v>
      </c>
      <c r="G43" s="17"/>
      <c r="H43" s="16"/>
      <c r="I43" s="16" t="s">
        <v>13</v>
      </c>
      <c r="J43" s="16" t="s">
        <v>7</v>
      </c>
      <c r="K43" s="16" t="s">
        <v>8</v>
      </c>
      <c r="L43" s="16" t="s">
        <v>60</v>
      </c>
      <c r="M43" s="16" t="s">
        <v>11</v>
      </c>
      <c r="N43" s="60"/>
      <c r="O43" s="16"/>
      <c r="P43" s="16" t="s">
        <v>13</v>
      </c>
      <c r="Q43" s="16" t="s">
        <v>7</v>
      </c>
      <c r="R43" s="16" t="s">
        <v>8</v>
      </c>
      <c r="S43" s="16" t="s">
        <v>60</v>
      </c>
      <c r="T43" s="16" t="s">
        <v>11</v>
      </c>
    </row>
    <row r="44" ht="12.0" customHeight="1">
      <c r="A44" s="9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85"/>
      <c r="O44" s="27"/>
      <c r="P44" s="9"/>
      <c r="Q44" s="9"/>
      <c r="R44" s="9"/>
      <c r="S44" s="9"/>
      <c r="T44" s="9"/>
    </row>
    <row r="45" ht="12.0" customHeight="1">
      <c r="A45" s="19" t="s">
        <v>62</v>
      </c>
      <c r="B45" s="27">
        <f t="shared" ref="B45:C45" si="33">B29/B9</f>
        <v>198.4593886</v>
      </c>
      <c r="C45" s="27">
        <f t="shared" si="33"/>
        <v>32</v>
      </c>
      <c r="D45" s="27"/>
      <c r="E45" s="27">
        <f t="shared" ref="E45:F45" si="34">E29/E9</f>
        <v>365.6666667</v>
      </c>
      <c r="F45" s="27">
        <f t="shared" si="34"/>
        <v>198.7510879</v>
      </c>
      <c r="G45" s="27"/>
      <c r="H45" s="27"/>
      <c r="I45" s="27">
        <f>I29/I9</f>
        <v>870.6230366</v>
      </c>
      <c r="J45" s="27"/>
      <c r="K45" s="27">
        <f t="shared" ref="K45:M45" si="35">K29/K9</f>
        <v>922.5</v>
      </c>
      <c r="L45" s="27">
        <f t="shared" si="35"/>
        <v>1286.5</v>
      </c>
      <c r="M45" s="27">
        <f t="shared" si="35"/>
        <v>887.6915423</v>
      </c>
      <c r="N45" s="27"/>
      <c r="O45" s="27"/>
      <c r="P45" s="27">
        <f t="shared" ref="P45:T45" si="36">P29/P9</f>
        <v>294.5546407</v>
      </c>
      <c r="Q45" s="27">
        <f t="shared" si="36"/>
        <v>32</v>
      </c>
      <c r="R45" s="27">
        <f t="shared" si="36"/>
        <v>922.5</v>
      </c>
      <c r="S45" s="27">
        <f t="shared" si="36"/>
        <v>1035.363636</v>
      </c>
      <c r="T45" s="27">
        <f t="shared" si="36"/>
        <v>301.3266667</v>
      </c>
    </row>
    <row r="46" ht="12.0" customHeight="1">
      <c r="A46" s="19" t="s">
        <v>259</v>
      </c>
      <c r="B46" s="27"/>
      <c r="C46" s="27">
        <f t="shared" ref="C46:F46" si="37">C30/C10</f>
        <v>166.1384615</v>
      </c>
      <c r="D46" s="27">
        <f t="shared" si="37"/>
        <v>116.4044944</v>
      </c>
      <c r="E46" s="27">
        <f t="shared" si="37"/>
        <v>42</v>
      </c>
      <c r="F46" s="27">
        <f t="shared" si="37"/>
        <v>136.7806452</v>
      </c>
      <c r="G46" s="27"/>
      <c r="H46" s="27"/>
      <c r="I46" s="27"/>
      <c r="J46" s="27">
        <f t="shared" ref="J46:J48" si="39">J30/J10</f>
        <v>1152</v>
      </c>
      <c r="K46" s="27"/>
      <c r="L46" s="27"/>
      <c r="M46" s="27">
        <f t="shared" ref="M46:M48" si="40">M30/M10</f>
        <v>1152</v>
      </c>
      <c r="N46" s="27"/>
      <c r="O46" s="27"/>
      <c r="P46" s="27"/>
      <c r="Q46" s="27">
        <f t="shared" ref="Q46:T46" si="38">Q30/Q10</f>
        <v>209.6323529</v>
      </c>
      <c r="R46" s="27">
        <f t="shared" si="38"/>
        <v>116.4044944</v>
      </c>
      <c r="S46" s="27">
        <f t="shared" si="38"/>
        <v>42</v>
      </c>
      <c r="T46" s="27">
        <f t="shared" si="38"/>
        <v>156.056962</v>
      </c>
    </row>
    <row r="47" ht="12.0" customHeight="1">
      <c r="A47" s="19" t="s">
        <v>17</v>
      </c>
      <c r="B47" s="27"/>
      <c r="C47" s="27">
        <f>C31/C11</f>
        <v>203.0555556</v>
      </c>
      <c r="D47" s="27"/>
      <c r="E47" s="27"/>
      <c r="F47" s="27">
        <f>F31/F11</f>
        <v>203.0555556</v>
      </c>
      <c r="G47" s="27"/>
      <c r="H47" s="27"/>
      <c r="I47" s="27"/>
      <c r="J47" s="27">
        <f t="shared" si="39"/>
        <v>823.4666667</v>
      </c>
      <c r="K47" s="27"/>
      <c r="L47" s="27"/>
      <c r="M47" s="27">
        <f t="shared" si="40"/>
        <v>823.4666667</v>
      </c>
      <c r="N47" s="27"/>
      <c r="O47" s="27"/>
      <c r="P47" s="27"/>
      <c r="Q47" s="27">
        <f t="shared" ref="Q47:Q48" si="41">Q31/Q11</f>
        <v>310.0229885</v>
      </c>
      <c r="R47" s="27"/>
      <c r="S47" s="27"/>
      <c r="T47" s="27">
        <f t="shared" ref="T47:T48" si="42">T31/T11</f>
        <v>310.0229885</v>
      </c>
    </row>
    <row r="48" ht="12.0" customHeight="1">
      <c r="A48" s="19" t="s">
        <v>260</v>
      </c>
      <c r="B48" s="27"/>
      <c r="C48" s="27"/>
      <c r="D48" s="27"/>
      <c r="E48" s="27"/>
      <c r="F48" s="27"/>
      <c r="G48" s="27"/>
      <c r="H48" s="27"/>
      <c r="I48" s="27"/>
      <c r="J48" s="27">
        <f t="shared" si="39"/>
        <v>693</v>
      </c>
      <c r="K48" s="27"/>
      <c r="L48" s="27"/>
      <c r="M48" s="27">
        <f t="shared" si="40"/>
        <v>693</v>
      </c>
      <c r="N48" s="27"/>
      <c r="O48" s="27"/>
      <c r="P48" s="27"/>
      <c r="Q48" s="27">
        <f t="shared" si="41"/>
        <v>693</v>
      </c>
      <c r="R48" s="27"/>
      <c r="S48" s="27"/>
      <c r="T48" s="27">
        <f t="shared" si="42"/>
        <v>693</v>
      </c>
    </row>
    <row r="49" ht="12.0" customHeight="1">
      <c r="A49" s="19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ht="12.0" customHeight="1">
      <c r="A50" s="26" t="s">
        <v>11</v>
      </c>
      <c r="B50" s="27">
        <f t="shared" ref="B50:F50" si="43">B34/B14</f>
        <v>198.4593886</v>
      </c>
      <c r="C50" s="27">
        <f t="shared" si="43"/>
        <v>184.4275362</v>
      </c>
      <c r="D50" s="27">
        <f t="shared" si="43"/>
        <v>116.4044944</v>
      </c>
      <c r="E50" s="27">
        <f t="shared" si="43"/>
        <v>284.75</v>
      </c>
      <c r="F50" s="27">
        <f t="shared" si="43"/>
        <v>191.9956395</v>
      </c>
      <c r="G50" s="27"/>
      <c r="H50" s="27"/>
      <c r="I50" s="27">
        <f t="shared" ref="I50:M50" si="44">I34/I14</f>
        <v>870.6230366</v>
      </c>
      <c r="J50" s="27">
        <f t="shared" si="44"/>
        <v>868.4736842</v>
      </c>
      <c r="K50" s="27">
        <f t="shared" si="44"/>
        <v>922.5</v>
      </c>
      <c r="L50" s="27">
        <f t="shared" si="44"/>
        <v>1286.5</v>
      </c>
      <c r="M50" s="27">
        <f t="shared" si="44"/>
        <v>886.0318182</v>
      </c>
      <c r="N50" s="27"/>
      <c r="O50" s="27"/>
      <c r="P50" s="27">
        <f t="shared" ref="P50:T50" si="45">P34/P14</f>
        <v>294.5546407</v>
      </c>
      <c r="Q50" s="27">
        <f t="shared" si="45"/>
        <v>267.2101911</v>
      </c>
      <c r="R50" s="27">
        <f t="shared" si="45"/>
        <v>134.1208791</v>
      </c>
      <c r="S50" s="27">
        <f t="shared" si="45"/>
        <v>952.5833333</v>
      </c>
      <c r="T50" s="27">
        <f t="shared" si="45"/>
        <v>287.664787</v>
      </c>
    </row>
    <row r="51" ht="12.0" customHeight="1">
      <c r="A51" s="29" t="s">
        <v>21</v>
      </c>
      <c r="B51" s="27"/>
      <c r="C51" s="27">
        <f t="shared" ref="C51:F51" si="46">C36/C16</f>
        <v>185.540146</v>
      </c>
      <c r="D51" s="27">
        <f t="shared" si="46"/>
        <v>116.4044944</v>
      </c>
      <c r="E51" s="27">
        <f t="shared" si="46"/>
        <v>42</v>
      </c>
      <c r="F51" s="27">
        <f t="shared" si="46"/>
        <v>157.8017621</v>
      </c>
      <c r="G51" s="27"/>
      <c r="H51" s="27"/>
      <c r="I51" s="27"/>
      <c r="J51" s="27">
        <f>J36/J16</f>
        <v>1034.798161</v>
      </c>
      <c r="K51" s="27"/>
      <c r="L51" s="27"/>
      <c r="M51" s="27">
        <f>M36/M16</f>
        <v>868.4736842</v>
      </c>
      <c r="N51" s="27"/>
      <c r="O51" s="27"/>
      <c r="P51" s="27"/>
      <c r="Q51" s="27">
        <f t="shared" ref="Q51:T51" si="47">Q36/Q16</f>
        <v>268.7179487</v>
      </c>
      <c r="R51" s="27">
        <f t="shared" si="47"/>
        <v>116.4044944</v>
      </c>
      <c r="S51" s="27">
        <f t="shared" si="47"/>
        <v>42</v>
      </c>
      <c r="T51" s="27">
        <f t="shared" si="47"/>
        <v>212.6910569</v>
      </c>
    </row>
    <row r="52" ht="12.0" customHeight="1">
      <c r="A52" s="7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18"/>
      <c r="O52" s="48"/>
      <c r="P52" s="31"/>
      <c r="Q52" s="31"/>
      <c r="R52" s="31"/>
      <c r="S52" s="31"/>
      <c r="T52" s="31"/>
    </row>
    <row r="53" ht="12.0" customHeight="1">
      <c r="N53" s="86"/>
      <c r="P53" s="22"/>
      <c r="Q53" s="22"/>
      <c r="R53" s="22"/>
      <c r="S53" s="22"/>
      <c r="T53" s="22"/>
      <c r="U53" s="22"/>
    </row>
    <row r="54" ht="12.0" customHeight="1">
      <c r="A54" s="9" t="s">
        <v>264</v>
      </c>
      <c r="B54" s="9"/>
      <c r="C54" s="9"/>
      <c r="D54" s="9"/>
      <c r="E54" s="9"/>
      <c r="F54" s="9"/>
      <c r="G54" s="9"/>
      <c r="H54" s="9"/>
      <c r="I54" s="9"/>
      <c r="J54" s="9"/>
      <c r="K54" s="9"/>
      <c r="O54" s="9"/>
      <c r="P54" s="30"/>
      <c r="Q54" s="30"/>
      <c r="R54" s="30"/>
      <c r="S54" s="30"/>
      <c r="T54" s="30"/>
      <c r="U54" s="30"/>
    </row>
    <row r="55" ht="12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O55" s="9"/>
      <c r="P55" s="4"/>
    </row>
    <row r="56" ht="12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O56" s="9"/>
      <c r="P56" s="4"/>
    </row>
    <row r="57" ht="12.0" customHeight="1">
      <c r="A57" s="9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3"/>
      <c r="O57" s="51"/>
      <c r="P57" s="4"/>
    </row>
    <row r="58" ht="12.0" customHeight="1">
      <c r="A58" s="87" t="s">
        <v>150</v>
      </c>
      <c r="P58" s="4"/>
    </row>
    <row r="59" ht="12.0" customHeight="1">
      <c r="A59" s="52" t="s">
        <v>33</v>
      </c>
      <c r="B59" s="133" t="s">
        <v>265</v>
      </c>
      <c r="P59" s="4"/>
    </row>
    <row r="60" ht="12.0" customHeight="1">
      <c r="A60" s="88"/>
      <c r="P60" s="4"/>
    </row>
    <row r="61" ht="12.0" customHeight="1">
      <c r="A61" s="52"/>
      <c r="F61" s="54" t="s">
        <v>39</v>
      </c>
      <c r="G61" s="55">
        <f>F16-'Wales 2012'!F16</f>
        <v>0</v>
      </c>
      <c r="P61" s="4"/>
    </row>
    <row r="62" ht="12.0" customHeight="1">
      <c r="F62" s="54" t="s">
        <v>40</v>
      </c>
      <c r="G62" s="55">
        <f>F9-'Wales 2012'!F9</f>
        <v>0</v>
      </c>
      <c r="P62" s="4"/>
    </row>
    <row r="63" ht="12.0" customHeight="1">
      <c r="D63" s="37"/>
      <c r="F63" s="56" t="s">
        <v>41</v>
      </c>
      <c r="G63" s="57">
        <f>G61-G62</f>
        <v>0</v>
      </c>
      <c r="P63" s="4"/>
    </row>
    <row r="64" ht="12.0" customHeight="1">
      <c r="F64" s="54" t="s">
        <v>42</v>
      </c>
      <c r="G64" s="55">
        <f>M16-'Wales 2012'!M16</f>
        <v>0</v>
      </c>
      <c r="P64" s="4"/>
    </row>
    <row r="65" ht="12.0" customHeight="1">
      <c r="F65" s="54" t="s">
        <v>43</v>
      </c>
      <c r="G65" s="58">
        <f>M9-'Wales 2012'!M9</f>
        <v>0</v>
      </c>
      <c r="P65" s="4"/>
    </row>
    <row r="66" ht="12.0" customHeight="1">
      <c r="F66" s="56" t="s">
        <v>44</v>
      </c>
      <c r="G66" s="59">
        <f>G64-G65</f>
        <v>0</v>
      </c>
      <c r="P66" s="4"/>
    </row>
    <row r="67" ht="12.0" customHeight="1">
      <c r="F67" s="54" t="s">
        <v>45</v>
      </c>
      <c r="G67" s="55">
        <f>F36-'Wales 2012'!F36</f>
        <v>216</v>
      </c>
      <c r="P67" s="4"/>
    </row>
    <row r="68" ht="12.0" customHeight="1">
      <c r="F68" s="54" t="s">
        <v>46</v>
      </c>
      <c r="G68" s="55">
        <f>F29-'Wales 2012'!F29</f>
        <v>2777</v>
      </c>
      <c r="P68" s="4"/>
    </row>
    <row r="69" ht="12.0" customHeight="1">
      <c r="F69" s="56" t="s">
        <v>47</v>
      </c>
      <c r="G69" s="57">
        <f>G67-G68</f>
        <v>-2561</v>
      </c>
      <c r="P69" s="4"/>
    </row>
    <row r="70" ht="12.0" customHeight="1">
      <c r="F70" s="54" t="s">
        <v>48</v>
      </c>
      <c r="G70" s="55">
        <f>M36-'Wales 2012'!M36</f>
        <v>-34</v>
      </c>
      <c r="P70" s="4"/>
    </row>
    <row r="71" ht="12.0" customHeight="1">
      <c r="F71" s="54" t="s">
        <v>49</v>
      </c>
      <c r="G71" s="55">
        <f>M29-'Wales 2012'!M29</f>
        <v>-3748</v>
      </c>
      <c r="P71" s="4"/>
    </row>
    <row r="72" ht="12.0" customHeight="1">
      <c r="F72" s="56" t="s">
        <v>50</v>
      </c>
      <c r="G72" s="57">
        <f>G70-G71</f>
        <v>3714</v>
      </c>
      <c r="P72" s="4"/>
    </row>
    <row r="73" ht="12.0" customHeight="1">
      <c r="F73" s="56"/>
      <c r="G73" s="57"/>
      <c r="P73" s="4"/>
    </row>
    <row r="74" ht="12.0" customHeight="1">
      <c r="P74" s="4"/>
    </row>
    <row r="75" ht="12.0" customHeight="1">
      <c r="P75" s="4"/>
    </row>
    <row r="76" ht="12.0" customHeight="1">
      <c r="P76" s="4"/>
    </row>
    <row r="77" ht="12.0" customHeight="1">
      <c r="P77" s="4"/>
    </row>
    <row r="78" ht="12.0" customHeight="1">
      <c r="P78" s="4"/>
    </row>
    <row r="79" ht="12.0" customHeight="1">
      <c r="P79" s="4"/>
    </row>
    <row r="80" ht="12.0" customHeight="1">
      <c r="P80" s="4"/>
    </row>
    <row r="81" ht="12.0" customHeight="1">
      <c r="P81" s="4"/>
    </row>
    <row r="82" ht="12.0" customHeight="1">
      <c r="P82" s="4"/>
    </row>
    <row r="83" ht="12.0" customHeight="1">
      <c r="P83" s="4"/>
    </row>
    <row r="84" ht="12.0" customHeight="1">
      <c r="P84" s="4"/>
    </row>
    <row r="85" ht="12.0" customHeight="1">
      <c r="P85" s="4"/>
    </row>
    <row r="86" ht="12.0" customHeight="1">
      <c r="P86" s="4"/>
    </row>
    <row r="87" ht="12.0" customHeight="1">
      <c r="P87" s="4"/>
    </row>
    <row r="88" ht="12.0" customHeight="1">
      <c r="P88" s="4"/>
    </row>
    <row r="89" ht="12.0" customHeight="1">
      <c r="P89" s="4"/>
    </row>
    <row r="90" ht="12.0" customHeight="1">
      <c r="P90" s="4"/>
    </row>
    <row r="91" ht="12.0" customHeight="1">
      <c r="P91" s="4"/>
    </row>
    <row r="92" ht="12.0" customHeight="1">
      <c r="P92" s="4"/>
    </row>
    <row r="93" ht="12.0" customHeight="1">
      <c r="P93" s="4"/>
    </row>
    <row r="94" ht="12.0" customHeight="1">
      <c r="P94" s="4"/>
    </row>
    <row r="95" ht="12.0" customHeight="1">
      <c r="P95" s="4"/>
    </row>
    <row r="96" ht="12.0" customHeight="1">
      <c r="P96" s="4"/>
    </row>
    <row r="97" ht="12.0" customHeight="1">
      <c r="P97" s="4"/>
    </row>
    <row r="98" ht="12.0" customHeight="1">
      <c r="P98" s="4"/>
    </row>
    <row r="99" ht="12.0" customHeight="1">
      <c r="P99" s="4"/>
    </row>
    <row r="100" ht="12.0" customHeight="1">
      <c r="P100" s="4"/>
    </row>
    <row r="101" ht="12.0" customHeight="1">
      <c r="P101" s="4"/>
    </row>
    <row r="102" ht="12.0" customHeight="1">
      <c r="P102" s="4"/>
    </row>
    <row r="103" ht="12.0" customHeight="1">
      <c r="P103" s="4"/>
    </row>
    <row r="104" ht="12.0" customHeight="1">
      <c r="P104" s="4"/>
    </row>
    <row r="105" ht="12.0" customHeight="1">
      <c r="P105" s="4"/>
    </row>
    <row r="106" ht="12.0" customHeight="1">
      <c r="P106" s="4"/>
    </row>
    <row r="107" ht="12.0" customHeight="1">
      <c r="P107" s="4"/>
    </row>
    <row r="108" ht="12.0" customHeight="1">
      <c r="P108" s="4"/>
    </row>
    <row r="109" ht="12.0" customHeight="1">
      <c r="P109" s="4"/>
    </row>
    <row r="110" ht="12.0" customHeight="1">
      <c r="P110" s="4"/>
    </row>
    <row r="111" ht="12.0" customHeight="1">
      <c r="P111" s="4"/>
    </row>
    <row r="112" ht="12.0" customHeight="1">
      <c r="P112" s="4"/>
    </row>
    <row r="113" ht="12.0" customHeight="1">
      <c r="P113" s="4"/>
    </row>
    <row r="114" ht="12.0" customHeight="1">
      <c r="P114" s="4"/>
    </row>
    <row r="115" ht="12.0" customHeight="1">
      <c r="P115" s="4"/>
    </row>
    <row r="116" ht="12.0" customHeight="1">
      <c r="P116" s="4"/>
    </row>
    <row r="117" ht="12.0" customHeight="1">
      <c r="P117" s="4"/>
    </row>
    <row r="118" ht="12.0" customHeight="1">
      <c r="P118" s="4"/>
    </row>
    <row r="119" ht="12.0" customHeight="1">
      <c r="P119" s="4"/>
    </row>
    <row r="120" ht="12.0" customHeight="1">
      <c r="P120" s="4"/>
    </row>
    <row r="121" ht="12.0" customHeight="1">
      <c r="P121" s="4"/>
    </row>
    <row r="122" ht="12.0" customHeight="1">
      <c r="P122" s="4"/>
    </row>
    <row r="123" ht="12.0" customHeight="1">
      <c r="P123" s="4"/>
    </row>
    <row r="124" ht="12.0" customHeight="1">
      <c r="P124" s="4"/>
    </row>
    <row r="125" ht="12.0" customHeight="1">
      <c r="P125" s="4"/>
    </row>
    <row r="126" ht="12.0" customHeight="1">
      <c r="P126" s="4"/>
    </row>
    <row r="127" ht="12.0" customHeight="1">
      <c r="P127" s="4"/>
    </row>
    <row r="128" ht="12.0" customHeight="1">
      <c r="P128" s="4"/>
    </row>
    <row r="129" ht="12.0" customHeight="1">
      <c r="P129" s="4"/>
    </row>
    <row r="130" ht="12.0" customHeight="1">
      <c r="P130" s="4"/>
    </row>
    <row r="131" ht="12.0" customHeight="1">
      <c r="P131" s="4"/>
    </row>
    <row r="132" ht="12.0" customHeight="1">
      <c r="P132" s="4"/>
    </row>
    <row r="133" ht="12.0" customHeight="1">
      <c r="P133" s="4"/>
    </row>
    <row r="134" ht="12.0" customHeight="1">
      <c r="P134" s="4"/>
    </row>
    <row r="135" ht="12.0" customHeight="1">
      <c r="P135" s="4"/>
    </row>
    <row r="136" ht="12.0" customHeight="1">
      <c r="P136" s="4"/>
    </row>
    <row r="137" ht="12.0" customHeight="1">
      <c r="P137" s="4"/>
    </row>
    <row r="138" ht="12.0" customHeight="1">
      <c r="P138" s="4"/>
    </row>
    <row r="139" ht="12.0" customHeight="1">
      <c r="P139" s="4"/>
    </row>
    <row r="140" ht="12.0" customHeight="1">
      <c r="P140" s="4"/>
    </row>
    <row r="141" ht="12.0" customHeight="1">
      <c r="P141" s="4"/>
    </row>
    <row r="142" ht="12.0" customHeight="1">
      <c r="P142" s="4"/>
    </row>
    <row r="143" ht="12.0" customHeight="1">
      <c r="P143" s="4"/>
    </row>
    <row r="144" ht="12.0" customHeight="1">
      <c r="P144" s="4"/>
    </row>
    <row r="145" ht="12.0" customHeight="1">
      <c r="P145" s="4"/>
    </row>
    <row r="146" ht="12.0" customHeight="1">
      <c r="P146" s="4"/>
    </row>
    <row r="147" ht="12.0" customHeight="1">
      <c r="P147" s="4"/>
    </row>
    <row r="148" ht="12.0" customHeight="1">
      <c r="P148" s="4"/>
    </row>
    <row r="149" ht="12.0" customHeight="1">
      <c r="P149" s="4"/>
    </row>
    <row r="150" ht="12.0" customHeight="1">
      <c r="P150" s="4"/>
    </row>
    <row r="151" ht="12.0" customHeight="1">
      <c r="P151" s="4"/>
    </row>
    <row r="152" ht="12.0" customHeight="1">
      <c r="P152" s="4"/>
    </row>
    <row r="153" ht="12.0" customHeight="1">
      <c r="P153" s="4"/>
    </row>
    <row r="154" ht="12.0" customHeight="1">
      <c r="P154" s="4"/>
    </row>
    <row r="155" ht="12.0" customHeight="1">
      <c r="P155" s="4"/>
    </row>
    <row r="156" ht="12.0" customHeight="1">
      <c r="P156" s="4"/>
    </row>
    <row r="157" ht="12.0" customHeight="1">
      <c r="P157" s="4"/>
    </row>
    <row r="158" ht="12.0" customHeight="1">
      <c r="P158" s="4"/>
    </row>
    <row r="159" ht="12.0" customHeight="1">
      <c r="P159" s="4"/>
    </row>
    <row r="160" ht="12.0" customHeight="1">
      <c r="P160" s="4"/>
    </row>
    <row r="161" ht="12.0" customHeight="1">
      <c r="P161" s="4"/>
    </row>
    <row r="162" ht="12.0" customHeight="1">
      <c r="P162" s="4"/>
    </row>
    <row r="163" ht="12.0" customHeight="1">
      <c r="P163" s="4"/>
    </row>
    <row r="164" ht="12.0" customHeight="1">
      <c r="P164" s="4"/>
    </row>
    <row r="165" ht="12.0" customHeight="1">
      <c r="P165" s="4"/>
    </row>
    <row r="166" ht="12.0" customHeight="1">
      <c r="P166" s="4"/>
    </row>
    <row r="167" ht="12.0" customHeight="1">
      <c r="P167" s="4"/>
    </row>
    <row r="168" ht="12.0" customHeight="1">
      <c r="P168" s="4"/>
    </row>
    <row r="169" ht="12.0" customHeight="1">
      <c r="P169" s="4"/>
    </row>
    <row r="170" ht="12.0" customHeight="1">
      <c r="P170" s="4"/>
    </row>
    <row r="171" ht="12.0" customHeight="1">
      <c r="P171" s="4"/>
    </row>
    <row r="172" ht="12.0" customHeight="1">
      <c r="P172" s="4"/>
    </row>
    <row r="173" ht="12.0" customHeight="1">
      <c r="P173" s="4"/>
    </row>
    <row r="174" ht="12.0" customHeight="1">
      <c r="P174" s="4"/>
    </row>
    <row r="175" ht="12.0" customHeight="1">
      <c r="P175" s="4"/>
    </row>
    <row r="176" ht="12.0" customHeight="1">
      <c r="P176" s="4"/>
    </row>
    <row r="177" ht="12.0" customHeight="1">
      <c r="P177" s="4"/>
    </row>
    <row r="178" ht="12.0" customHeight="1">
      <c r="P178" s="4"/>
    </row>
    <row r="179" ht="12.0" customHeight="1">
      <c r="P179" s="4"/>
    </row>
    <row r="180" ht="12.0" customHeight="1">
      <c r="P180" s="4"/>
    </row>
    <row r="181" ht="12.0" customHeight="1">
      <c r="P181" s="4"/>
    </row>
    <row r="182" ht="12.0" customHeight="1">
      <c r="P182" s="4"/>
    </row>
    <row r="183" ht="12.0" customHeight="1">
      <c r="P183" s="4"/>
    </row>
    <row r="184" ht="12.0" customHeight="1">
      <c r="P184" s="4"/>
    </row>
    <row r="185" ht="12.0" customHeight="1">
      <c r="P185" s="4"/>
    </row>
    <row r="186" ht="12.0" customHeight="1">
      <c r="P186" s="4"/>
    </row>
    <row r="187" ht="12.0" customHeight="1">
      <c r="P187" s="4"/>
    </row>
    <row r="188" ht="12.0" customHeight="1">
      <c r="P188" s="4"/>
    </row>
    <row r="189" ht="12.0" customHeight="1">
      <c r="P189" s="4"/>
    </row>
    <row r="190" ht="12.0" customHeight="1">
      <c r="P190" s="4"/>
    </row>
    <row r="191" ht="12.0" customHeight="1">
      <c r="P191" s="4"/>
    </row>
    <row r="192" ht="12.0" customHeight="1">
      <c r="P192" s="4"/>
    </row>
    <row r="193" ht="12.0" customHeight="1">
      <c r="P193" s="4"/>
    </row>
    <row r="194" ht="12.0" customHeight="1">
      <c r="P194" s="4"/>
    </row>
    <row r="195" ht="12.0" customHeight="1">
      <c r="P195" s="4"/>
    </row>
    <row r="196" ht="12.0" customHeight="1">
      <c r="P196" s="4"/>
    </row>
    <row r="197" ht="12.0" customHeight="1">
      <c r="P197" s="4"/>
    </row>
    <row r="198" ht="12.0" customHeight="1">
      <c r="P198" s="4"/>
    </row>
    <row r="199" ht="12.0" customHeight="1">
      <c r="P199" s="4"/>
    </row>
    <row r="200" ht="12.0" customHeight="1">
      <c r="P200" s="4"/>
    </row>
    <row r="201" ht="12.0" customHeight="1">
      <c r="P201" s="4"/>
    </row>
    <row r="202" ht="12.0" customHeight="1">
      <c r="P202" s="4"/>
    </row>
    <row r="203" ht="12.0" customHeight="1">
      <c r="P203" s="4"/>
    </row>
    <row r="204" ht="12.0" customHeight="1">
      <c r="P204" s="4"/>
    </row>
    <row r="205" ht="12.0" customHeight="1">
      <c r="P205" s="4"/>
    </row>
    <row r="206" ht="12.0" customHeight="1">
      <c r="P206" s="4"/>
    </row>
    <row r="207" ht="12.0" customHeight="1">
      <c r="P207" s="4"/>
    </row>
    <row r="208" ht="12.0" customHeight="1">
      <c r="P208" s="4"/>
    </row>
    <row r="209" ht="12.0" customHeight="1">
      <c r="P209" s="4"/>
    </row>
    <row r="210" ht="12.0" customHeight="1">
      <c r="P210" s="4"/>
    </row>
    <row r="211" ht="12.0" customHeight="1">
      <c r="P211" s="4"/>
    </row>
    <row r="212" ht="12.0" customHeight="1">
      <c r="P212" s="4"/>
    </row>
    <row r="213" ht="12.0" customHeight="1">
      <c r="P213" s="4"/>
    </row>
    <row r="214" ht="12.0" customHeight="1">
      <c r="P214" s="4"/>
    </row>
    <row r="215" ht="12.0" customHeight="1">
      <c r="P215" s="4"/>
    </row>
    <row r="216" ht="12.0" customHeight="1">
      <c r="P216" s="4"/>
    </row>
    <row r="217" ht="12.0" customHeight="1">
      <c r="P217" s="4"/>
    </row>
    <row r="218" ht="12.0" customHeight="1">
      <c r="P218" s="4"/>
    </row>
    <row r="219" ht="12.0" customHeight="1">
      <c r="P219" s="4"/>
    </row>
    <row r="220" ht="12.0" customHeight="1">
      <c r="P220" s="4"/>
    </row>
    <row r="221" ht="12.0" customHeight="1">
      <c r="P221" s="4"/>
    </row>
    <row r="222" ht="12.0" customHeight="1">
      <c r="P222" s="4"/>
    </row>
    <row r="223" ht="12.0" customHeight="1">
      <c r="P223" s="4"/>
    </row>
    <row r="224" ht="12.0" customHeight="1">
      <c r="P224" s="4"/>
    </row>
    <row r="225" ht="12.0" customHeight="1">
      <c r="P225" s="4"/>
    </row>
    <row r="226" ht="12.0" customHeight="1">
      <c r="P226" s="4"/>
    </row>
    <row r="227" ht="12.0" customHeight="1">
      <c r="P227" s="4"/>
    </row>
    <row r="228" ht="12.0" customHeight="1">
      <c r="P228" s="4"/>
    </row>
    <row r="229" ht="12.0" customHeight="1">
      <c r="P229" s="4"/>
    </row>
    <row r="230" ht="12.0" customHeight="1">
      <c r="P230" s="4"/>
    </row>
    <row r="231" ht="12.0" customHeight="1">
      <c r="P231" s="4"/>
    </row>
    <row r="232" ht="12.0" customHeight="1">
      <c r="P232" s="4"/>
    </row>
    <row r="233" ht="12.0" customHeight="1">
      <c r="P233" s="4"/>
    </row>
    <row r="234" ht="12.0" customHeight="1">
      <c r="P234" s="4"/>
    </row>
    <row r="235" ht="12.0" customHeight="1">
      <c r="P235" s="4"/>
    </row>
    <row r="236" ht="12.0" customHeight="1">
      <c r="P236" s="4"/>
    </row>
    <row r="237" ht="12.0" customHeight="1">
      <c r="P237" s="4"/>
    </row>
    <row r="238" ht="12.0" customHeight="1">
      <c r="P238" s="4"/>
    </row>
    <row r="239" ht="12.0" customHeight="1">
      <c r="P239" s="4"/>
    </row>
    <row r="240" ht="12.0" customHeight="1">
      <c r="P240" s="4"/>
    </row>
    <row r="241" ht="12.0" customHeight="1">
      <c r="P241" s="4"/>
    </row>
    <row r="242" ht="12.0" customHeight="1">
      <c r="P242" s="4"/>
    </row>
    <row r="243" ht="12.0" customHeight="1">
      <c r="P243" s="4"/>
    </row>
    <row r="244" ht="12.0" customHeight="1">
      <c r="P244" s="4"/>
    </row>
    <row r="245" ht="12.0" customHeight="1">
      <c r="P245" s="4"/>
    </row>
    <row r="246" ht="12.0" customHeight="1">
      <c r="P246" s="4"/>
    </row>
    <row r="247" ht="12.0" customHeight="1">
      <c r="P247" s="4"/>
    </row>
    <row r="248" ht="12.0" customHeight="1">
      <c r="P248" s="4"/>
    </row>
    <row r="249" ht="12.0" customHeight="1">
      <c r="P249" s="4"/>
    </row>
    <row r="250" ht="12.0" customHeight="1">
      <c r="P250" s="4"/>
    </row>
    <row r="251" ht="12.0" customHeight="1">
      <c r="P251" s="4"/>
    </row>
    <row r="252" ht="12.0" customHeight="1">
      <c r="P252" s="4"/>
    </row>
    <row r="253" ht="12.0" customHeight="1">
      <c r="P253" s="4"/>
    </row>
    <row r="254" ht="12.0" customHeight="1">
      <c r="P254" s="4"/>
    </row>
    <row r="255" ht="12.0" customHeight="1">
      <c r="P255" s="4"/>
    </row>
    <row r="256" ht="12.0" customHeight="1">
      <c r="P256" s="4"/>
    </row>
    <row r="257" ht="12.0" customHeight="1">
      <c r="P257" s="4"/>
    </row>
    <row r="258" ht="12.0" customHeight="1">
      <c r="P258" s="4"/>
    </row>
    <row r="259" ht="12.0" customHeight="1">
      <c r="P259" s="4"/>
    </row>
    <row r="260" ht="12.0" customHeight="1">
      <c r="P260" s="4"/>
    </row>
    <row r="261" ht="12.0" customHeight="1">
      <c r="P261" s="4"/>
    </row>
    <row r="262" ht="12.0" customHeight="1">
      <c r="P262" s="4"/>
    </row>
    <row r="263" ht="12.0" customHeight="1">
      <c r="P263" s="4"/>
    </row>
    <row r="264" ht="12.0" customHeight="1">
      <c r="P264" s="4"/>
    </row>
    <row r="265" ht="12.0" customHeight="1">
      <c r="P265" s="4"/>
    </row>
    <row r="266" ht="12.0" customHeight="1">
      <c r="P266" s="4"/>
    </row>
    <row r="267" ht="12.0" customHeight="1">
      <c r="P267" s="4"/>
    </row>
    <row r="268" ht="12.0" customHeight="1">
      <c r="P268" s="4"/>
    </row>
    <row r="269" ht="12.0" customHeight="1">
      <c r="P269" s="4"/>
    </row>
    <row r="270" ht="12.0" customHeight="1">
      <c r="P270" s="4"/>
    </row>
    <row r="271" ht="12.0" customHeight="1">
      <c r="P271" s="4"/>
    </row>
    <row r="272" ht="12.0" customHeight="1">
      <c r="P272" s="4"/>
    </row>
    <row r="273" ht="12.0" customHeight="1">
      <c r="P273" s="4"/>
    </row>
    <row r="274" ht="12.0" customHeight="1">
      <c r="P274" s="4"/>
    </row>
    <row r="275" ht="12.0" customHeight="1">
      <c r="P275" s="4"/>
    </row>
    <row r="276" ht="12.0" customHeight="1">
      <c r="P276" s="4"/>
    </row>
    <row r="277" ht="12.0" customHeight="1">
      <c r="P277" s="4"/>
    </row>
    <row r="278" ht="12.0" customHeight="1">
      <c r="P278" s="4"/>
    </row>
    <row r="279" ht="12.0" customHeight="1">
      <c r="P279" s="4"/>
    </row>
    <row r="280" ht="12.0" customHeight="1">
      <c r="P280" s="4"/>
    </row>
    <row r="281" ht="12.0" customHeight="1">
      <c r="P281" s="4"/>
    </row>
    <row r="282" ht="12.0" customHeight="1">
      <c r="P282" s="4"/>
    </row>
    <row r="283" ht="12.0" customHeight="1">
      <c r="P283" s="4"/>
    </row>
    <row r="284" ht="12.0" customHeight="1">
      <c r="P284" s="4"/>
    </row>
    <row r="285" ht="12.0" customHeight="1">
      <c r="P285" s="4"/>
    </row>
    <row r="286" ht="12.0" customHeight="1">
      <c r="P286" s="4"/>
    </row>
    <row r="287" ht="12.0" customHeight="1">
      <c r="P287" s="4"/>
    </row>
    <row r="288" ht="12.0" customHeight="1">
      <c r="P288" s="4"/>
    </row>
    <row r="289" ht="12.0" customHeight="1">
      <c r="P289" s="4"/>
    </row>
    <row r="290" ht="12.0" customHeight="1">
      <c r="P290" s="4"/>
    </row>
    <row r="291" ht="12.0" customHeight="1">
      <c r="P291" s="4"/>
    </row>
    <row r="292" ht="12.0" customHeight="1">
      <c r="P292" s="4"/>
    </row>
    <row r="293" ht="12.0" customHeight="1">
      <c r="P293" s="4"/>
    </row>
    <row r="294" ht="12.0" customHeight="1">
      <c r="P294" s="4"/>
    </row>
    <row r="295" ht="12.0" customHeight="1">
      <c r="P295" s="4"/>
    </row>
    <row r="296" ht="12.0" customHeight="1">
      <c r="P296" s="4"/>
    </row>
    <row r="297" ht="12.0" customHeight="1">
      <c r="P297" s="4"/>
    </row>
    <row r="298" ht="12.0" customHeight="1">
      <c r="P298" s="4"/>
    </row>
    <row r="299" ht="12.0" customHeight="1">
      <c r="P299" s="4"/>
    </row>
    <row r="300" ht="12.0" customHeight="1">
      <c r="P300" s="4"/>
    </row>
    <row r="301" ht="12.0" customHeight="1">
      <c r="P301" s="4"/>
    </row>
    <row r="302" ht="12.0" customHeight="1">
      <c r="P302" s="4"/>
    </row>
    <row r="303" ht="12.0" customHeight="1">
      <c r="P303" s="4"/>
    </row>
    <row r="304" ht="12.0" customHeight="1">
      <c r="P304" s="4"/>
    </row>
    <row r="305" ht="12.0" customHeight="1">
      <c r="P305" s="4"/>
    </row>
    <row r="306" ht="12.0" customHeight="1">
      <c r="P306" s="4"/>
    </row>
    <row r="307" ht="12.0" customHeight="1">
      <c r="P307" s="4"/>
    </row>
    <row r="308" ht="12.0" customHeight="1">
      <c r="P308" s="4"/>
    </row>
    <row r="309" ht="12.0" customHeight="1">
      <c r="P309" s="4"/>
    </row>
    <row r="310" ht="12.0" customHeight="1">
      <c r="P310" s="4"/>
    </row>
    <row r="311" ht="12.0" customHeight="1">
      <c r="P311" s="4"/>
    </row>
    <row r="312" ht="12.0" customHeight="1">
      <c r="P312" s="4"/>
    </row>
    <row r="313" ht="12.0" customHeight="1">
      <c r="P313" s="4"/>
    </row>
    <row r="314" ht="12.0" customHeight="1">
      <c r="P314" s="4"/>
    </row>
    <row r="315" ht="12.0" customHeight="1">
      <c r="P315" s="4"/>
    </row>
    <row r="316" ht="12.0" customHeight="1">
      <c r="P316" s="4"/>
    </row>
    <row r="317" ht="12.0" customHeight="1">
      <c r="P317" s="4"/>
    </row>
    <row r="318" ht="12.0" customHeight="1">
      <c r="P318" s="4"/>
    </row>
    <row r="319" ht="12.0" customHeight="1">
      <c r="P319" s="4"/>
    </row>
    <row r="320" ht="12.0" customHeight="1">
      <c r="P320" s="4"/>
    </row>
    <row r="321" ht="12.0" customHeight="1">
      <c r="P321" s="4"/>
    </row>
    <row r="322" ht="12.0" customHeight="1">
      <c r="P322" s="4"/>
    </row>
    <row r="323" ht="12.0" customHeight="1">
      <c r="P323" s="4"/>
    </row>
    <row r="324" ht="12.0" customHeight="1">
      <c r="P324" s="4"/>
    </row>
    <row r="325" ht="12.0" customHeight="1">
      <c r="P325" s="4"/>
    </row>
    <row r="326" ht="12.0" customHeight="1">
      <c r="P326" s="4"/>
    </row>
    <row r="327" ht="12.0" customHeight="1">
      <c r="P327" s="4"/>
    </row>
    <row r="328" ht="12.0" customHeight="1">
      <c r="P328" s="4"/>
    </row>
    <row r="329" ht="12.0" customHeight="1">
      <c r="P329" s="4"/>
    </row>
    <row r="330" ht="12.0" customHeight="1">
      <c r="P330" s="4"/>
    </row>
    <row r="331" ht="12.0" customHeight="1">
      <c r="P331" s="4"/>
    </row>
    <row r="332" ht="12.0" customHeight="1">
      <c r="P332" s="4"/>
    </row>
    <row r="333" ht="12.0" customHeight="1">
      <c r="P333" s="4"/>
    </row>
    <row r="334" ht="12.0" customHeight="1">
      <c r="P334" s="4"/>
    </row>
    <row r="335" ht="12.0" customHeight="1">
      <c r="P335" s="4"/>
    </row>
    <row r="336" ht="12.0" customHeight="1">
      <c r="P336" s="4"/>
    </row>
    <row r="337" ht="12.0" customHeight="1">
      <c r="P337" s="4"/>
    </row>
    <row r="338" ht="12.0" customHeight="1">
      <c r="P338" s="4"/>
    </row>
    <row r="339" ht="12.0" customHeight="1">
      <c r="P339" s="4"/>
    </row>
    <row r="340" ht="12.0" customHeight="1">
      <c r="P340" s="4"/>
    </row>
    <row r="341" ht="12.0" customHeight="1">
      <c r="P341" s="4"/>
    </row>
    <row r="342" ht="12.0" customHeight="1">
      <c r="P342" s="4"/>
    </row>
    <row r="343" ht="12.0" customHeight="1">
      <c r="P343" s="4"/>
    </row>
    <row r="344" ht="12.0" customHeight="1">
      <c r="P344" s="4"/>
    </row>
    <row r="345" ht="12.0" customHeight="1">
      <c r="P345" s="4"/>
    </row>
    <row r="346" ht="12.0" customHeight="1">
      <c r="P346" s="4"/>
    </row>
    <row r="347" ht="12.0" customHeight="1">
      <c r="P347" s="4"/>
    </row>
    <row r="348" ht="12.0" customHeight="1">
      <c r="P348" s="4"/>
    </row>
    <row r="349" ht="12.0" customHeight="1">
      <c r="P349" s="4"/>
    </row>
    <row r="350" ht="12.0" customHeight="1">
      <c r="P350" s="4"/>
    </row>
    <row r="351" ht="12.0" customHeight="1">
      <c r="P351" s="4"/>
    </row>
    <row r="352" ht="12.0" customHeight="1">
      <c r="P352" s="4"/>
    </row>
    <row r="353" ht="12.0" customHeight="1">
      <c r="P353" s="4"/>
    </row>
    <row r="354" ht="12.0" customHeight="1">
      <c r="P354" s="4"/>
    </row>
    <row r="355" ht="12.0" customHeight="1">
      <c r="P355" s="4"/>
    </row>
    <row r="356" ht="12.0" customHeight="1">
      <c r="P356" s="4"/>
    </row>
    <row r="357" ht="12.0" customHeight="1">
      <c r="P357" s="4"/>
    </row>
    <row r="358" ht="12.0" customHeight="1">
      <c r="P358" s="4"/>
    </row>
    <row r="359" ht="12.0" customHeight="1">
      <c r="P359" s="4"/>
    </row>
    <row r="360" ht="12.0" customHeight="1">
      <c r="P360" s="4"/>
    </row>
    <row r="361" ht="12.0" customHeight="1">
      <c r="P361" s="4"/>
    </row>
    <row r="362" ht="12.0" customHeight="1">
      <c r="P362" s="4"/>
    </row>
    <row r="363" ht="12.0" customHeight="1">
      <c r="P363" s="4"/>
    </row>
    <row r="364" ht="12.0" customHeight="1">
      <c r="P364" s="4"/>
    </row>
    <row r="365" ht="12.0" customHeight="1">
      <c r="P365" s="4"/>
    </row>
    <row r="366" ht="12.0" customHeight="1">
      <c r="P366" s="4"/>
    </row>
    <row r="367" ht="12.0" customHeight="1">
      <c r="P367" s="4"/>
    </row>
    <row r="368" ht="12.0" customHeight="1">
      <c r="P368" s="4"/>
    </row>
    <row r="369" ht="12.0" customHeight="1">
      <c r="P369" s="4"/>
    </row>
    <row r="370" ht="12.0" customHeight="1">
      <c r="P370" s="4"/>
    </row>
    <row r="371" ht="12.0" customHeight="1">
      <c r="P371" s="4"/>
    </row>
    <row r="372" ht="12.0" customHeight="1">
      <c r="P372" s="4"/>
    </row>
    <row r="373" ht="12.0" customHeight="1">
      <c r="P373" s="4"/>
    </row>
    <row r="374" ht="12.0" customHeight="1">
      <c r="P374" s="4"/>
    </row>
    <row r="375" ht="12.0" customHeight="1">
      <c r="P375" s="4"/>
    </row>
    <row r="376" ht="12.0" customHeight="1">
      <c r="P376" s="4"/>
    </row>
    <row r="377" ht="12.0" customHeight="1">
      <c r="P377" s="4"/>
    </row>
    <row r="378" ht="12.0" customHeight="1">
      <c r="P378" s="4"/>
    </row>
    <row r="379" ht="12.0" customHeight="1">
      <c r="P379" s="4"/>
    </row>
    <row r="380" ht="12.0" customHeight="1">
      <c r="P380" s="4"/>
    </row>
    <row r="381" ht="12.0" customHeight="1">
      <c r="P381" s="4"/>
    </row>
    <row r="382" ht="12.0" customHeight="1">
      <c r="P382" s="4"/>
    </row>
    <row r="383" ht="12.0" customHeight="1">
      <c r="P383" s="4"/>
    </row>
    <row r="384" ht="12.0" customHeight="1">
      <c r="P384" s="4"/>
    </row>
    <row r="385" ht="12.0" customHeight="1">
      <c r="P385" s="4"/>
    </row>
    <row r="386" ht="12.0" customHeight="1">
      <c r="P386" s="4"/>
    </row>
    <row r="387" ht="12.0" customHeight="1">
      <c r="P387" s="4"/>
    </row>
    <row r="388" ht="12.0" customHeight="1">
      <c r="P388" s="4"/>
    </row>
    <row r="389" ht="12.0" customHeight="1">
      <c r="P389" s="4"/>
    </row>
    <row r="390" ht="12.0" customHeight="1">
      <c r="P390" s="4"/>
    </row>
    <row r="391" ht="12.0" customHeight="1">
      <c r="P391" s="4"/>
    </row>
    <row r="392" ht="12.0" customHeight="1">
      <c r="P392" s="4"/>
    </row>
    <row r="393" ht="12.0" customHeight="1">
      <c r="P393" s="4"/>
    </row>
    <row r="394" ht="12.0" customHeight="1">
      <c r="P394" s="4"/>
    </row>
    <row r="395" ht="12.0" customHeight="1">
      <c r="P395" s="4"/>
    </row>
    <row r="396" ht="12.0" customHeight="1">
      <c r="P396" s="4"/>
    </row>
    <row r="397" ht="12.0" customHeight="1">
      <c r="P397" s="4"/>
    </row>
    <row r="398" ht="12.0" customHeight="1">
      <c r="P398" s="4"/>
    </row>
    <row r="399" ht="12.0" customHeight="1">
      <c r="P399" s="4"/>
    </row>
    <row r="400" ht="12.0" customHeight="1">
      <c r="P400" s="4"/>
    </row>
    <row r="401" ht="12.0" customHeight="1">
      <c r="P401" s="4"/>
    </row>
    <row r="402" ht="12.0" customHeight="1">
      <c r="P402" s="4"/>
    </row>
    <row r="403" ht="12.0" customHeight="1">
      <c r="P403" s="4"/>
    </row>
    <row r="404" ht="12.0" customHeight="1">
      <c r="P404" s="4"/>
    </row>
    <row r="405" ht="12.0" customHeight="1">
      <c r="P405" s="4"/>
    </row>
    <row r="406" ht="12.0" customHeight="1">
      <c r="P406" s="4"/>
    </row>
    <row r="407" ht="12.0" customHeight="1">
      <c r="P407" s="4"/>
    </row>
    <row r="408" ht="12.0" customHeight="1">
      <c r="P408" s="4"/>
    </row>
    <row r="409" ht="12.0" customHeight="1">
      <c r="P409" s="4"/>
    </row>
    <row r="410" ht="12.0" customHeight="1">
      <c r="P410" s="4"/>
    </row>
    <row r="411" ht="12.0" customHeight="1">
      <c r="P411" s="4"/>
    </row>
    <row r="412" ht="12.0" customHeight="1">
      <c r="P412" s="4"/>
    </row>
    <row r="413" ht="12.0" customHeight="1">
      <c r="P413" s="4"/>
    </row>
    <row r="414" ht="12.0" customHeight="1">
      <c r="P414" s="4"/>
    </row>
    <row r="415" ht="12.0" customHeight="1">
      <c r="P415" s="4"/>
    </row>
    <row r="416" ht="12.0" customHeight="1">
      <c r="P416" s="4"/>
    </row>
    <row r="417" ht="12.0" customHeight="1">
      <c r="P417" s="4"/>
    </row>
    <row r="418" ht="12.0" customHeight="1">
      <c r="P418" s="4"/>
    </row>
    <row r="419" ht="12.0" customHeight="1">
      <c r="P419" s="4"/>
    </row>
    <row r="420" ht="12.0" customHeight="1">
      <c r="P420" s="4"/>
    </row>
    <row r="421" ht="12.0" customHeight="1">
      <c r="P421" s="4"/>
    </row>
    <row r="422" ht="12.0" customHeight="1">
      <c r="P422" s="4"/>
    </row>
    <row r="423" ht="12.0" customHeight="1">
      <c r="P423" s="4"/>
    </row>
    <row r="424" ht="12.0" customHeight="1">
      <c r="P424" s="4"/>
    </row>
    <row r="425" ht="12.0" customHeight="1">
      <c r="P425" s="4"/>
    </row>
    <row r="426" ht="12.0" customHeight="1">
      <c r="P426" s="4"/>
    </row>
    <row r="427" ht="12.0" customHeight="1">
      <c r="P427" s="4"/>
    </row>
    <row r="428" ht="12.0" customHeight="1">
      <c r="P428" s="4"/>
    </row>
    <row r="429" ht="12.0" customHeight="1">
      <c r="P429" s="4"/>
    </row>
    <row r="430" ht="12.0" customHeight="1">
      <c r="P430" s="4"/>
    </row>
    <row r="431" ht="12.0" customHeight="1">
      <c r="P431" s="4"/>
    </row>
    <row r="432" ht="12.0" customHeight="1">
      <c r="P432" s="4"/>
    </row>
    <row r="433" ht="12.0" customHeight="1">
      <c r="P433" s="4"/>
    </row>
    <row r="434" ht="12.0" customHeight="1">
      <c r="P434" s="4"/>
    </row>
    <row r="435" ht="12.0" customHeight="1">
      <c r="P435" s="4"/>
    </row>
    <row r="436" ht="12.0" customHeight="1">
      <c r="P436" s="4"/>
    </row>
    <row r="437" ht="12.0" customHeight="1">
      <c r="P437" s="4"/>
    </row>
    <row r="438" ht="12.0" customHeight="1">
      <c r="P438" s="4"/>
    </row>
    <row r="439" ht="12.0" customHeight="1">
      <c r="P439" s="4"/>
    </row>
    <row r="440" ht="12.0" customHeight="1">
      <c r="P440" s="4"/>
    </row>
    <row r="441" ht="12.0" customHeight="1">
      <c r="P441" s="4"/>
    </row>
    <row r="442" ht="12.0" customHeight="1">
      <c r="P442" s="4"/>
    </row>
    <row r="443" ht="12.0" customHeight="1">
      <c r="P443" s="4"/>
    </row>
    <row r="444" ht="12.0" customHeight="1">
      <c r="P444" s="4"/>
    </row>
    <row r="445" ht="12.0" customHeight="1">
      <c r="P445" s="4"/>
    </row>
    <row r="446" ht="12.0" customHeight="1">
      <c r="P446" s="4"/>
    </row>
    <row r="447" ht="12.0" customHeight="1">
      <c r="P447" s="4"/>
    </row>
    <row r="448" ht="12.0" customHeight="1">
      <c r="P448" s="4"/>
    </row>
    <row r="449" ht="12.0" customHeight="1">
      <c r="P449" s="4"/>
    </row>
    <row r="450" ht="12.0" customHeight="1">
      <c r="P450" s="4"/>
    </row>
    <row r="451" ht="12.0" customHeight="1">
      <c r="P451" s="4"/>
    </row>
    <row r="452" ht="12.0" customHeight="1">
      <c r="P452" s="4"/>
    </row>
    <row r="453" ht="12.0" customHeight="1">
      <c r="P453" s="4"/>
    </row>
    <row r="454" ht="12.0" customHeight="1">
      <c r="P454" s="4"/>
    </row>
    <row r="455" ht="12.0" customHeight="1">
      <c r="P455" s="4"/>
    </row>
    <row r="456" ht="12.0" customHeight="1">
      <c r="P456" s="4"/>
    </row>
    <row r="457" ht="12.0" customHeight="1">
      <c r="P457" s="4"/>
    </row>
    <row r="458" ht="12.0" customHeight="1">
      <c r="P458" s="4"/>
    </row>
    <row r="459" ht="12.0" customHeight="1">
      <c r="P459" s="4"/>
    </row>
    <row r="460" ht="12.0" customHeight="1">
      <c r="P460" s="4"/>
    </row>
    <row r="461" ht="12.0" customHeight="1">
      <c r="P461" s="4"/>
    </row>
    <row r="462" ht="12.0" customHeight="1">
      <c r="P462" s="4"/>
    </row>
    <row r="463" ht="12.0" customHeight="1">
      <c r="P463" s="4"/>
    </row>
    <row r="464" ht="12.0" customHeight="1">
      <c r="P464" s="4"/>
    </row>
    <row r="465" ht="12.0" customHeight="1">
      <c r="P465" s="4"/>
    </row>
    <row r="466" ht="12.0" customHeight="1">
      <c r="P466" s="4"/>
    </row>
    <row r="467" ht="12.0" customHeight="1">
      <c r="P467" s="4"/>
    </row>
    <row r="468" ht="12.0" customHeight="1">
      <c r="P468" s="4"/>
    </row>
    <row r="469" ht="12.0" customHeight="1">
      <c r="P469" s="4"/>
    </row>
    <row r="470" ht="12.0" customHeight="1">
      <c r="P470" s="4"/>
    </row>
    <row r="471" ht="12.0" customHeight="1">
      <c r="P471" s="4"/>
    </row>
    <row r="472" ht="12.0" customHeight="1">
      <c r="P472" s="4"/>
    </row>
    <row r="473" ht="12.0" customHeight="1">
      <c r="P473" s="4"/>
    </row>
    <row r="474" ht="12.0" customHeight="1">
      <c r="P474" s="4"/>
    </row>
    <row r="475" ht="12.0" customHeight="1">
      <c r="P475" s="4"/>
    </row>
    <row r="476" ht="12.0" customHeight="1">
      <c r="P476" s="4"/>
    </row>
    <row r="477" ht="12.0" customHeight="1">
      <c r="P477" s="4"/>
    </row>
    <row r="478" ht="12.0" customHeight="1">
      <c r="P478" s="4"/>
    </row>
    <row r="479" ht="12.0" customHeight="1">
      <c r="P479" s="4"/>
    </row>
    <row r="480" ht="12.0" customHeight="1">
      <c r="P480" s="4"/>
    </row>
    <row r="481" ht="12.0" customHeight="1">
      <c r="P481" s="4"/>
    </row>
    <row r="482" ht="12.0" customHeight="1">
      <c r="P482" s="4"/>
    </row>
    <row r="483" ht="12.0" customHeight="1">
      <c r="P483" s="4"/>
    </row>
    <row r="484" ht="12.0" customHeight="1">
      <c r="P484" s="4"/>
    </row>
    <row r="485" ht="12.0" customHeight="1">
      <c r="P485" s="4"/>
    </row>
    <row r="486" ht="12.0" customHeight="1">
      <c r="P486" s="4"/>
    </row>
    <row r="487" ht="12.0" customHeight="1">
      <c r="P487" s="4"/>
    </row>
    <row r="488" ht="12.0" customHeight="1">
      <c r="P488" s="4"/>
    </row>
    <row r="489" ht="12.0" customHeight="1">
      <c r="P489" s="4"/>
    </row>
    <row r="490" ht="12.0" customHeight="1">
      <c r="P490" s="4"/>
    </row>
    <row r="491" ht="12.0" customHeight="1">
      <c r="P491" s="4"/>
    </row>
    <row r="492" ht="12.0" customHeight="1">
      <c r="P492" s="4"/>
    </row>
    <row r="493" ht="12.0" customHeight="1">
      <c r="P493" s="4"/>
    </row>
    <row r="494" ht="12.0" customHeight="1">
      <c r="P494" s="4"/>
    </row>
    <row r="495" ht="12.0" customHeight="1">
      <c r="P495" s="4"/>
    </row>
    <row r="496" ht="12.0" customHeight="1">
      <c r="P496" s="4"/>
    </row>
    <row r="497" ht="12.0" customHeight="1">
      <c r="P497" s="4"/>
    </row>
    <row r="498" ht="12.0" customHeight="1">
      <c r="P498" s="4"/>
    </row>
    <row r="499" ht="12.0" customHeight="1">
      <c r="P499" s="4"/>
    </row>
    <row r="500" ht="12.0" customHeight="1">
      <c r="P500" s="4"/>
    </row>
    <row r="501" ht="12.0" customHeight="1">
      <c r="P501" s="4"/>
    </row>
    <row r="502" ht="12.0" customHeight="1">
      <c r="P502" s="4"/>
    </row>
    <row r="503" ht="12.0" customHeight="1">
      <c r="P503" s="4"/>
    </row>
    <row r="504" ht="12.0" customHeight="1">
      <c r="P504" s="4"/>
    </row>
    <row r="505" ht="12.0" customHeight="1">
      <c r="P505" s="4"/>
    </row>
    <row r="506" ht="12.0" customHeight="1">
      <c r="P506" s="4"/>
    </row>
    <row r="507" ht="12.0" customHeight="1">
      <c r="P507" s="4"/>
    </row>
    <row r="508" ht="12.0" customHeight="1">
      <c r="P508" s="4"/>
    </row>
    <row r="509" ht="12.0" customHeight="1">
      <c r="P509" s="4"/>
    </row>
    <row r="510" ht="12.0" customHeight="1">
      <c r="P510" s="4"/>
    </row>
    <row r="511" ht="12.0" customHeight="1">
      <c r="P511" s="4"/>
    </row>
    <row r="512" ht="12.0" customHeight="1">
      <c r="P512" s="4"/>
    </row>
    <row r="513" ht="12.0" customHeight="1">
      <c r="P513" s="4"/>
    </row>
    <row r="514" ht="12.0" customHeight="1">
      <c r="P514" s="4"/>
    </row>
    <row r="515" ht="12.0" customHeight="1">
      <c r="P515" s="4"/>
    </row>
    <row r="516" ht="12.0" customHeight="1">
      <c r="P516" s="4"/>
    </row>
    <row r="517" ht="12.0" customHeight="1">
      <c r="P517" s="4"/>
    </row>
    <row r="518" ht="12.0" customHeight="1">
      <c r="P518" s="4"/>
    </row>
    <row r="519" ht="12.0" customHeight="1">
      <c r="P519" s="4"/>
    </row>
    <row r="520" ht="12.0" customHeight="1">
      <c r="P520" s="4"/>
    </row>
    <row r="521" ht="12.0" customHeight="1">
      <c r="P521" s="4"/>
    </row>
    <row r="522" ht="12.0" customHeight="1">
      <c r="P522" s="4"/>
    </row>
    <row r="523" ht="12.0" customHeight="1">
      <c r="P523" s="4"/>
    </row>
    <row r="524" ht="12.0" customHeight="1">
      <c r="P524" s="4"/>
    </row>
    <row r="525" ht="12.0" customHeight="1">
      <c r="P525" s="4"/>
    </row>
    <row r="526" ht="12.0" customHeight="1">
      <c r="P526" s="4"/>
    </row>
    <row r="527" ht="12.0" customHeight="1">
      <c r="P527" s="4"/>
    </row>
    <row r="528" ht="12.0" customHeight="1">
      <c r="P528" s="4"/>
    </row>
    <row r="529" ht="12.0" customHeight="1">
      <c r="P529" s="4"/>
    </row>
    <row r="530" ht="12.0" customHeight="1">
      <c r="P530" s="4"/>
    </row>
    <row r="531" ht="12.0" customHeight="1">
      <c r="P531" s="4"/>
    </row>
    <row r="532" ht="12.0" customHeight="1">
      <c r="P532" s="4"/>
    </row>
    <row r="533" ht="12.0" customHeight="1">
      <c r="P533" s="4"/>
    </row>
    <row r="534" ht="12.0" customHeight="1">
      <c r="P534" s="4"/>
    </row>
    <row r="535" ht="12.0" customHeight="1">
      <c r="P535" s="4"/>
    </row>
    <row r="536" ht="12.0" customHeight="1">
      <c r="P536" s="4"/>
    </row>
    <row r="537" ht="12.0" customHeight="1">
      <c r="P537" s="4"/>
    </row>
    <row r="538" ht="12.0" customHeight="1">
      <c r="P538" s="4"/>
    </row>
    <row r="539" ht="12.0" customHeight="1">
      <c r="P539" s="4"/>
    </row>
    <row r="540" ht="12.0" customHeight="1">
      <c r="P540" s="4"/>
    </row>
    <row r="541" ht="12.0" customHeight="1">
      <c r="P541" s="4"/>
    </row>
    <row r="542" ht="12.0" customHeight="1">
      <c r="P542" s="4"/>
    </row>
    <row r="543" ht="12.0" customHeight="1">
      <c r="P543" s="4"/>
    </row>
    <row r="544" ht="12.0" customHeight="1">
      <c r="P544" s="4"/>
    </row>
    <row r="545" ht="12.0" customHeight="1">
      <c r="P545" s="4"/>
    </row>
    <row r="546" ht="12.0" customHeight="1">
      <c r="P546" s="4"/>
    </row>
    <row r="547" ht="12.0" customHeight="1">
      <c r="P547" s="4"/>
    </row>
    <row r="548" ht="12.0" customHeight="1">
      <c r="P548" s="4"/>
    </row>
    <row r="549" ht="12.0" customHeight="1">
      <c r="P549" s="4"/>
    </row>
    <row r="550" ht="12.0" customHeight="1">
      <c r="P550" s="4"/>
    </row>
    <row r="551" ht="12.0" customHeight="1">
      <c r="P551" s="4"/>
    </row>
    <row r="552" ht="12.0" customHeight="1">
      <c r="P552" s="4"/>
    </row>
    <row r="553" ht="12.0" customHeight="1">
      <c r="P553" s="4"/>
    </row>
    <row r="554" ht="12.0" customHeight="1">
      <c r="P554" s="4"/>
    </row>
    <row r="555" ht="12.0" customHeight="1">
      <c r="P555" s="4"/>
    </row>
    <row r="556" ht="12.0" customHeight="1">
      <c r="P556" s="4"/>
    </row>
    <row r="557" ht="12.0" customHeight="1">
      <c r="P557" s="4"/>
    </row>
    <row r="558" ht="12.0" customHeight="1">
      <c r="P558" s="4"/>
    </row>
    <row r="559" ht="12.0" customHeight="1">
      <c r="P559" s="4"/>
    </row>
    <row r="560" ht="12.0" customHeight="1">
      <c r="P560" s="4"/>
    </row>
    <row r="561" ht="12.0" customHeight="1">
      <c r="P561" s="4"/>
    </row>
    <row r="562" ht="12.0" customHeight="1">
      <c r="P562" s="4"/>
    </row>
    <row r="563" ht="12.0" customHeight="1">
      <c r="P563" s="4"/>
    </row>
    <row r="564" ht="12.0" customHeight="1">
      <c r="P564" s="4"/>
    </row>
    <row r="565" ht="12.0" customHeight="1">
      <c r="P565" s="4"/>
    </row>
    <row r="566" ht="12.0" customHeight="1">
      <c r="P566" s="4"/>
    </row>
    <row r="567" ht="12.0" customHeight="1">
      <c r="P567" s="4"/>
    </row>
    <row r="568" ht="12.0" customHeight="1">
      <c r="P568" s="4"/>
    </row>
    <row r="569" ht="12.0" customHeight="1">
      <c r="P569" s="4"/>
    </row>
    <row r="570" ht="12.0" customHeight="1">
      <c r="P570" s="4"/>
    </row>
    <row r="571" ht="12.0" customHeight="1">
      <c r="P571" s="4"/>
    </row>
    <row r="572" ht="12.0" customHeight="1">
      <c r="P572" s="4"/>
    </row>
    <row r="573" ht="12.0" customHeight="1">
      <c r="P573" s="4"/>
    </row>
    <row r="574" ht="12.0" customHeight="1">
      <c r="P574" s="4"/>
    </row>
    <row r="575" ht="12.0" customHeight="1">
      <c r="P575" s="4"/>
    </row>
    <row r="576" ht="12.0" customHeight="1">
      <c r="P576" s="4"/>
    </row>
    <row r="577" ht="12.0" customHeight="1">
      <c r="P577" s="4"/>
    </row>
    <row r="578" ht="12.0" customHeight="1">
      <c r="P578" s="4"/>
    </row>
    <row r="579" ht="12.0" customHeight="1">
      <c r="P579" s="4"/>
    </row>
    <row r="580" ht="12.0" customHeight="1">
      <c r="P580" s="4"/>
    </row>
    <row r="581" ht="12.0" customHeight="1">
      <c r="P581" s="4"/>
    </row>
    <row r="582" ht="12.0" customHeight="1">
      <c r="P582" s="4"/>
    </row>
    <row r="583" ht="12.0" customHeight="1">
      <c r="P583" s="4"/>
    </row>
    <row r="584" ht="12.0" customHeight="1">
      <c r="P584" s="4"/>
    </row>
    <row r="585" ht="12.0" customHeight="1">
      <c r="P585" s="4"/>
    </row>
    <row r="586" ht="12.0" customHeight="1">
      <c r="P586" s="4"/>
    </row>
    <row r="587" ht="12.0" customHeight="1">
      <c r="P587" s="4"/>
    </row>
    <row r="588" ht="12.0" customHeight="1">
      <c r="P588" s="4"/>
    </row>
    <row r="589" ht="12.0" customHeight="1">
      <c r="P589" s="4"/>
    </row>
    <row r="590" ht="12.0" customHeight="1">
      <c r="P590" s="4"/>
    </row>
    <row r="591" ht="12.0" customHeight="1">
      <c r="P591" s="4"/>
    </row>
    <row r="592" ht="12.0" customHeight="1">
      <c r="P592" s="4"/>
    </row>
    <row r="593" ht="12.0" customHeight="1">
      <c r="P593" s="4"/>
    </row>
    <row r="594" ht="12.0" customHeight="1">
      <c r="P594" s="4"/>
    </row>
    <row r="595" ht="12.0" customHeight="1">
      <c r="P595" s="4"/>
    </row>
    <row r="596" ht="12.0" customHeight="1">
      <c r="P596" s="4"/>
    </row>
    <row r="597" ht="12.0" customHeight="1">
      <c r="P597" s="4"/>
    </row>
    <row r="598" ht="12.0" customHeight="1">
      <c r="P598" s="4"/>
    </row>
    <row r="599" ht="12.0" customHeight="1">
      <c r="P599" s="4"/>
    </row>
    <row r="600" ht="12.0" customHeight="1">
      <c r="P600" s="4"/>
    </row>
    <row r="601" ht="12.0" customHeight="1">
      <c r="P601" s="4"/>
    </row>
    <row r="602" ht="12.0" customHeight="1">
      <c r="P602" s="4"/>
    </row>
    <row r="603" ht="12.0" customHeight="1">
      <c r="P603" s="4"/>
    </row>
    <row r="604" ht="12.0" customHeight="1">
      <c r="P604" s="4"/>
    </row>
    <row r="605" ht="12.0" customHeight="1">
      <c r="P605" s="4"/>
    </row>
    <row r="606" ht="12.0" customHeight="1">
      <c r="P606" s="4"/>
    </row>
    <row r="607" ht="12.0" customHeight="1">
      <c r="P607" s="4"/>
    </row>
    <row r="608" ht="12.0" customHeight="1">
      <c r="P608" s="4"/>
    </row>
    <row r="609" ht="12.0" customHeight="1">
      <c r="P609" s="4"/>
    </row>
    <row r="610" ht="12.0" customHeight="1">
      <c r="P610" s="4"/>
    </row>
    <row r="611" ht="12.0" customHeight="1">
      <c r="P611" s="4"/>
    </row>
    <row r="612" ht="12.0" customHeight="1">
      <c r="P612" s="4"/>
    </row>
    <row r="613" ht="12.0" customHeight="1">
      <c r="P613" s="4"/>
    </row>
    <row r="614" ht="12.0" customHeight="1">
      <c r="P614" s="4"/>
    </row>
    <row r="615" ht="12.0" customHeight="1">
      <c r="P615" s="4"/>
    </row>
    <row r="616" ht="12.0" customHeight="1">
      <c r="P616" s="4"/>
    </row>
    <row r="617" ht="12.0" customHeight="1">
      <c r="P617" s="4"/>
    </row>
    <row r="618" ht="12.0" customHeight="1">
      <c r="P618" s="4"/>
    </row>
    <row r="619" ht="12.0" customHeight="1">
      <c r="P619" s="4"/>
    </row>
    <row r="620" ht="12.0" customHeight="1">
      <c r="P620" s="4"/>
    </row>
    <row r="621" ht="12.0" customHeight="1">
      <c r="P621" s="4"/>
    </row>
    <row r="622" ht="12.0" customHeight="1">
      <c r="P622" s="4"/>
    </row>
    <row r="623" ht="12.0" customHeight="1">
      <c r="P623" s="4"/>
    </row>
    <row r="624" ht="12.0" customHeight="1">
      <c r="P624" s="4"/>
    </row>
    <row r="625" ht="12.0" customHeight="1">
      <c r="P625" s="4"/>
    </row>
    <row r="626" ht="12.0" customHeight="1">
      <c r="P626" s="4"/>
    </row>
    <row r="627" ht="12.0" customHeight="1">
      <c r="P627" s="4"/>
    </row>
    <row r="628" ht="12.0" customHeight="1">
      <c r="P628" s="4"/>
    </row>
    <row r="629" ht="12.0" customHeight="1">
      <c r="P629" s="4"/>
    </row>
    <row r="630" ht="12.0" customHeight="1">
      <c r="P630" s="4"/>
    </row>
    <row r="631" ht="12.0" customHeight="1">
      <c r="P631" s="4"/>
    </row>
    <row r="632" ht="12.0" customHeight="1">
      <c r="P632" s="4"/>
    </row>
    <row r="633" ht="12.0" customHeight="1">
      <c r="P633" s="4"/>
    </row>
    <row r="634" ht="12.0" customHeight="1">
      <c r="P634" s="4"/>
    </row>
    <row r="635" ht="12.0" customHeight="1">
      <c r="P635" s="4"/>
    </row>
    <row r="636" ht="12.0" customHeight="1">
      <c r="P636" s="4"/>
    </row>
    <row r="637" ht="12.0" customHeight="1">
      <c r="P637" s="4"/>
    </row>
    <row r="638" ht="12.0" customHeight="1">
      <c r="P638" s="4"/>
    </row>
    <row r="639" ht="12.0" customHeight="1">
      <c r="P639" s="4"/>
    </row>
    <row r="640" ht="12.0" customHeight="1">
      <c r="P640" s="4"/>
    </row>
    <row r="641" ht="12.0" customHeight="1">
      <c r="P641" s="4"/>
    </row>
    <row r="642" ht="12.0" customHeight="1">
      <c r="P642" s="4"/>
    </row>
    <row r="643" ht="12.0" customHeight="1">
      <c r="P643" s="4"/>
    </row>
    <row r="644" ht="12.0" customHeight="1">
      <c r="P644" s="4"/>
    </row>
    <row r="645" ht="12.0" customHeight="1">
      <c r="P645" s="4"/>
    </row>
    <row r="646" ht="12.0" customHeight="1">
      <c r="P646" s="4"/>
    </row>
    <row r="647" ht="12.0" customHeight="1">
      <c r="P647" s="4"/>
    </row>
    <row r="648" ht="12.0" customHeight="1">
      <c r="P648" s="4"/>
    </row>
    <row r="649" ht="12.0" customHeight="1">
      <c r="P649" s="4"/>
    </row>
    <row r="650" ht="12.0" customHeight="1">
      <c r="P650" s="4"/>
    </row>
    <row r="651" ht="12.0" customHeight="1">
      <c r="P651" s="4"/>
    </row>
    <row r="652" ht="12.0" customHeight="1">
      <c r="P652" s="4"/>
    </row>
    <row r="653" ht="12.0" customHeight="1">
      <c r="P653" s="4"/>
    </row>
    <row r="654" ht="12.0" customHeight="1">
      <c r="P654" s="4"/>
    </row>
    <row r="655" ht="12.0" customHeight="1">
      <c r="P655" s="4"/>
    </row>
    <row r="656" ht="12.0" customHeight="1">
      <c r="P656" s="4"/>
    </row>
    <row r="657" ht="12.0" customHeight="1">
      <c r="P657" s="4"/>
    </row>
    <row r="658" ht="12.0" customHeight="1">
      <c r="P658" s="4"/>
    </row>
    <row r="659" ht="12.0" customHeight="1">
      <c r="P659" s="4"/>
    </row>
    <row r="660" ht="12.0" customHeight="1">
      <c r="P660" s="4"/>
    </row>
    <row r="661" ht="12.0" customHeight="1">
      <c r="P661" s="4"/>
    </row>
    <row r="662" ht="12.0" customHeight="1">
      <c r="P662" s="4"/>
    </row>
    <row r="663" ht="12.0" customHeight="1">
      <c r="P663" s="4"/>
    </row>
    <row r="664" ht="12.0" customHeight="1">
      <c r="P664" s="4"/>
    </row>
    <row r="665" ht="12.0" customHeight="1">
      <c r="P665" s="4"/>
    </row>
    <row r="666" ht="12.0" customHeight="1">
      <c r="P666" s="4"/>
    </row>
    <row r="667" ht="12.0" customHeight="1">
      <c r="P667" s="4"/>
    </row>
    <row r="668" ht="12.0" customHeight="1">
      <c r="P668" s="4"/>
    </row>
    <row r="669" ht="12.0" customHeight="1">
      <c r="P669" s="4"/>
    </row>
    <row r="670" ht="12.0" customHeight="1">
      <c r="P670" s="4"/>
    </row>
    <row r="671" ht="12.0" customHeight="1">
      <c r="P671" s="4"/>
    </row>
    <row r="672" ht="12.0" customHeight="1">
      <c r="P672" s="4"/>
    </row>
    <row r="673" ht="12.0" customHeight="1">
      <c r="P673" s="4"/>
    </row>
    <row r="674" ht="12.0" customHeight="1">
      <c r="P674" s="4"/>
    </row>
    <row r="675" ht="12.0" customHeight="1">
      <c r="P675" s="4"/>
    </row>
    <row r="676" ht="12.0" customHeight="1">
      <c r="P676" s="4"/>
    </row>
    <row r="677" ht="12.0" customHeight="1">
      <c r="P677" s="4"/>
    </row>
    <row r="678" ht="12.0" customHeight="1">
      <c r="P678" s="4"/>
    </row>
    <row r="679" ht="12.0" customHeight="1">
      <c r="P679" s="4"/>
    </row>
    <row r="680" ht="12.0" customHeight="1">
      <c r="P680" s="4"/>
    </row>
    <row r="681" ht="12.0" customHeight="1">
      <c r="P681" s="4"/>
    </row>
    <row r="682" ht="12.0" customHeight="1">
      <c r="P682" s="4"/>
    </row>
    <row r="683" ht="12.0" customHeight="1">
      <c r="P683" s="4"/>
    </row>
    <row r="684" ht="12.0" customHeight="1">
      <c r="P684" s="4"/>
    </row>
    <row r="685" ht="12.0" customHeight="1">
      <c r="P685" s="4"/>
    </row>
    <row r="686" ht="12.0" customHeight="1">
      <c r="P686" s="4"/>
    </row>
    <row r="687" ht="12.0" customHeight="1">
      <c r="P687" s="4"/>
    </row>
    <row r="688" ht="12.0" customHeight="1">
      <c r="P688" s="4"/>
    </row>
    <row r="689" ht="12.0" customHeight="1">
      <c r="P689" s="4"/>
    </row>
    <row r="690" ht="12.0" customHeight="1">
      <c r="P690" s="4"/>
    </row>
    <row r="691" ht="12.0" customHeight="1">
      <c r="P691" s="4"/>
    </row>
    <row r="692" ht="12.0" customHeight="1">
      <c r="P692" s="4"/>
    </row>
    <row r="693" ht="12.0" customHeight="1">
      <c r="P693" s="4"/>
    </row>
    <row r="694" ht="12.0" customHeight="1">
      <c r="P694" s="4"/>
    </row>
    <row r="695" ht="12.0" customHeight="1">
      <c r="P695" s="4"/>
    </row>
    <row r="696" ht="12.0" customHeight="1">
      <c r="P696" s="4"/>
    </row>
    <row r="697" ht="12.0" customHeight="1">
      <c r="P697" s="4"/>
    </row>
    <row r="698" ht="12.0" customHeight="1">
      <c r="P698" s="4"/>
    </row>
    <row r="699" ht="12.0" customHeight="1">
      <c r="P699" s="4"/>
    </row>
    <row r="700" ht="12.0" customHeight="1">
      <c r="P700" s="4"/>
    </row>
    <row r="701" ht="12.0" customHeight="1">
      <c r="P701" s="4"/>
    </row>
    <row r="702" ht="12.0" customHeight="1">
      <c r="P702" s="4"/>
    </row>
    <row r="703" ht="12.0" customHeight="1">
      <c r="P703" s="4"/>
    </row>
    <row r="704" ht="12.0" customHeight="1">
      <c r="P704" s="4"/>
    </row>
    <row r="705" ht="12.0" customHeight="1">
      <c r="P705" s="4"/>
    </row>
    <row r="706" ht="12.0" customHeight="1">
      <c r="P706" s="4"/>
    </row>
    <row r="707" ht="12.0" customHeight="1">
      <c r="P707" s="4"/>
    </row>
    <row r="708" ht="12.0" customHeight="1">
      <c r="P708" s="4"/>
    </row>
    <row r="709" ht="12.0" customHeight="1">
      <c r="P709" s="4"/>
    </row>
    <row r="710" ht="12.0" customHeight="1">
      <c r="P710" s="4"/>
    </row>
    <row r="711" ht="12.0" customHeight="1">
      <c r="P711" s="4"/>
    </row>
    <row r="712" ht="12.0" customHeight="1">
      <c r="P712" s="4"/>
    </row>
    <row r="713" ht="12.0" customHeight="1">
      <c r="P713" s="4"/>
    </row>
    <row r="714" ht="12.0" customHeight="1">
      <c r="P714" s="4"/>
    </row>
    <row r="715" ht="12.0" customHeight="1">
      <c r="P715" s="4"/>
    </row>
    <row r="716" ht="12.0" customHeight="1">
      <c r="P716" s="4"/>
    </row>
    <row r="717" ht="12.0" customHeight="1">
      <c r="P717" s="4"/>
    </row>
    <row r="718" ht="12.0" customHeight="1">
      <c r="P718" s="4"/>
    </row>
    <row r="719" ht="12.0" customHeight="1">
      <c r="P719" s="4"/>
    </row>
    <row r="720" ht="12.0" customHeight="1">
      <c r="P720" s="4"/>
    </row>
    <row r="721" ht="12.0" customHeight="1">
      <c r="P721" s="4"/>
    </row>
    <row r="722" ht="12.0" customHeight="1">
      <c r="P722" s="4"/>
    </row>
    <row r="723" ht="12.0" customHeight="1">
      <c r="P723" s="4"/>
    </row>
    <row r="724" ht="12.0" customHeight="1">
      <c r="P724" s="4"/>
    </row>
    <row r="725" ht="12.0" customHeight="1">
      <c r="P725" s="4"/>
    </row>
    <row r="726" ht="12.0" customHeight="1">
      <c r="P726" s="4"/>
    </row>
    <row r="727" ht="12.0" customHeight="1">
      <c r="P727" s="4"/>
    </row>
    <row r="728" ht="12.0" customHeight="1">
      <c r="P728" s="4"/>
    </row>
    <row r="729" ht="12.0" customHeight="1">
      <c r="P729" s="4"/>
    </row>
    <row r="730" ht="12.0" customHeight="1">
      <c r="P730" s="4"/>
    </row>
    <row r="731" ht="12.0" customHeight="1">
      <c r="P731" s="4"/>
    </row>
    <row r="732" ht="12.0" customHeight="1">
      <c r="P732" s="4"/>
    </row>
    <row r="733" ht="12.0" customHeight="1">
      <c r="P733" s="4"/>
    </row>
    <row r="734" ht="12.0" customHeight="1">
      <c r="P734" s="4"/>
    </row>
    <row r="735" ht="12.0" customHeight="1">
      <c r="P735" s="4"/>
    </row>
    <row r="736" ht="12.0" customHeight="1">
      <c r="P736" s="4"/>
    </row>
    <row r="737" ht="12.0" customHeight="1">
      <c r="P737" s="4"/>
    </row>
    <row r="738" ht="12.0" customHeight="1">
      <c r="P738" s="4"/>
    </row>
    <row r="739" ht="12.0" customHeight="1">
      <c r="P739" s="4"/>
    </row>
    <row r="740" ht="12.0" customHeight="1">
      <c r="P740" s="4"/>
    </row>
    <row r="741" ht="12.0" customHeight="1">
      <c r="P741" s="4"/>
    </row>
    <row r="742" ht="12.0" customHeight="1">
      <c r="P742" s="4"/>
    </row>
    <row r="743" ht="12.0" customHeight="1">
      <c r="P743" s="4"/>
    </row>
    <row r="744" ht="12.0" customHeight="1">
      <c r="P744" s="4"/>
    </row>
    <row r="745" ht="12.0" customHeight="1">
      <c r="P745" s="4"/>
    </row>
    <row r="746" ht="12.0" customHeight="1">
      <c r="P746" s="4"/>
    </row>
    <row r="747" ht="12.0" customHeight="1">
      <c r="P747" s="4"/>
    </row>
    <row r="748" ht="12.0" customHeight="1">
      <c r="P748" s="4"/>
    </row>
    <row r="749" ht="12.0" customHeight="1">
      <c r="P749" s="4"/>
    </row>
    <row r="750" ht="12.0" customHeight="1">
      <c r="P750" s="4"/>
    </row>
    <row r="751" ht="12.0" customHeight="1">
      <c r="P751" s="4"/>
    </row>
    <row r="752" ht="12.0" customHeight="1">
      <c r="P752" s="4"/>
    </row>
    <row r="753" ht="12.0" customHeight="1">
      <c r="P753" s="4"/>
    </row>
    <row r="754" ht="12.0" customHeight="1">
      <c r="P754" s="4"/>
    </row>
    <row r="755" ht="12.0" customHeight="1">
      <c r="P755" s="4"/>
    </row>
    <row r="756" ht="12.0" customHeight="1">
      <c r="P756" s="4"/>
    </row>
    <row r="757" ht="12.0" customHeight="1">
      <c r="P757" s="4"/>
    </row>
    <row r="758" ht="12.0" customHeight="1">
      <c r="P758" s="4"/>
    </row>
    <row r="759" ht="12.0" customHeight="1">
      <c r="P759" s="4"/>
    </row>
    <row r="760" ht="12.0" customHeight="1">
      <c r="P760" s="4"/>
    </row>
    <row r="761" ht="12.0" customHeight="1">
      <c r="P761" s="4"/>
    </row>
    <row r="762" ht="12.0" customHeight="1">
      <c r="P762" s="4"/>
    </row>
    <row r="763" ht="12.0" customHeight="1">
      <c r="P763" s="4"/>
    </row>
    <row r="764" ht="12.0" customHeight="1">
      <c r="P764" s="4"/>
    </row>
    <row r="765" ht="12.0" customHeight="1">
      <c r="P765" s="4"/>
    </row>
    <row r="766" ht="12.0" customHeight="1">
      <c r="P766" s="4"/>
    </row>
    <row r="767" ht="12.0" customHeight="1">
      <c r="P767" s="4"/>
    </row>
    <row r="768" ht="12.0" customHeight="1">
      <c r="P768" s="4"/>
    </row>
    <row r="769" ht="12.0" customHeight="1">
      <c r="P769" s="4"/>
    </row>
    <row r="770" ht="12.0" customHeight="1">
      <c r="P770" s="4"/>
    </row>
    <row r="771" ht="12.0" customHeight="1">
      <c r="P771" s="4"/>
    </row>
    <row r="772" ht="12.0" customHeight="1">
      <c r="P772" s="4"/>
    </row>
    <row r="773" ht="12.0" customHeight="1">
      <c r="P773" s="4"/>
    </row>
    <row r="774" ht="12.0" customHeight="1">
      <c r="P774" s="4"/>
    </row>
    <row r="775" ht="12.0" customHeight="1">
      <c r="P775" s="4"/>
    </row>
    <row r="776" ht="12.0" customHeight="1">
      <c r="P776" s="4"/>
    </row>
    <row r="777" ht="12.0" customHeight="1">
      <c r="P777" s="4"/>
    </row>
    <row r="778" ht="12.0" customHeight="1">
      <c r="P778" s="4"/>
    </row>
    <row r="779" ht="12.0" customHeight="1">
      <c r="P779" s="4"/>
    </row>
    <row r="780" ht="12.0" customHeight="1">
      <c r="P780" s="4"/>
    </row>
    <row r="781" ht="12.0" customHeight="1">
      <c r="P781" s="4"/>
    </row>
    <row r="782" ht="12.0" customHeight="1">
      <c r="P782" s="4"/>
    </row>
    <row r="783" ht="12.0" customHeight="1">
      <c r="P783" s="4"/>
    </row>
    <row r="784" ht="12.0" customHeight="1">
      <c r="P784" s="4"/>
    </row>
    <row r="785" ht="12.0" customHeight="1">
      <c r="P785" s="4"/>
    </row>
    <row r="786" ht="12.0" customHeight="1">
      <c r="P786" s="4"/>
    </row>
    <row r="787" ht="12.0" customHeight="1">
      <c r="P787" s="4"/>
    </row>
    <row r="788" ht="12.0" customHeight="1">
      <c r="P788" s="4"/>
    </row>
    <row r="789" ht="12.0" customHeight="1">
      <c r="P789" s="4"/>
    </row>
    <row r="790" ht="12.0" customHeight="1">
      <c r="P790" s="4"/>
    </row>
    <row r="791" ht="12.0" customHeight="1">
      <c r="P791" s="4"/>
    </row>
    <row r="792" ht="12.0" customHeight="1">
      <c r="P792" s="4"/>
    </row>
    <row r="793" ht="12.0" customHeight="1">
      <c r="P793" s="4"/>
    </row>
    <row r="794" ht="12.0" customHeight="1">
      <c r="P794" s="4"/>
    </row>
    <row r="795" ht="12.0" customHeight="1">
      <c r="P795" s="4"/>
    </row>
    <row r="796" ht="12.0" customHeight="1">
      <c r="P796" s="4"/>
    </row>
    <row r="797" ht="12.0" customHeight="1">
      <c r="P797" s="4"/>
    </row>
    <row r="798" ht="12.0" customHeight="1">
      <c r="P798" s="4"/>
    </row>
    <row r="799" ht="12.0" customHeight="1">
      <c r="P799" s="4"/>
    </row>
    <row r="800" ht="12.0" customHeight="1">
      <c r="P800" s="4"/>
    </row>
    <row r="801" ht="12.0" customHeight="1">
      <c r="P801" s="4"/>
    </row>
    <row r="802" ht="12.0" customHeight="1">
      <c r="P802" s="4"/>
    </row>
    <row r="803" ht="12.0" customHeight="1">
      <c r="P803" s="4"/>
    </row>
    <row r="804" ht="12.0" customHeight="1">
      <c r="P804" s="4"/>
    </row>
    <row r="805" ht="12.0" customHeight="1">
      <c r="P805" s="4"/>
    </row>
    <row r="806" ht="12.0" customHeight="1">
      <c r="P806" s="4"/>
    </row>
    <row r="807" ht="12.0" customHeight="1">
      <c r="P807" s="4"/>
    </row>
    <row r="808" ht="12.0" customHeight="1">
      <c r="P808" s="4"/>
    </row>
    <row r="809" ht="12.0" customHeight="1">
      <c r="P809" s="4"/>
    </row>
    <row r="810" ht="12.0" customHeight="1">
      <c r="P810" s="4"/>
    </row>
    <row r="811" ht="12.0" customHeight="1">
      <c r="P811" s="4"/>
    </row>
    <row r="812" ht="12.0" customHeight="1">
      <c r="P812" s="4"/>
    </row>
    <row r="813" ht="12.0" customHeight="1">
      <c r="P813" s="4"/>
    </row>
    <row r="814" ht="12.0" customHeight="1">
      <c r="P814" s="4"/>
    </row>
    <row r="815" ht="12.0" customHeight="1">
      <c r="P815" s="4"/>
    </row>
    <row r="816" ht="12.0" customHeight="1">
      <c r="P816" s="4"/>
    </row>
    <row r="817" ht="12.0" customHeight="1">
      <c r="P817" s="4"/>
    </row>
    <row r="818" ht="12.0" customHeight="1">
      <c r="P818" s="4"/>
    </row>
    <row r="819" ht="12.0" customHeight="1">
      <c r="P819" s="4"/>
    </row>
    <row r="820" ht="12.0" customHeight="1">
      <c r="P820" s="4"/>
    </row>
    <row r="821" ht="12.0" customHeight="1">
      <c r="P821" s="4"/>
    </row>
    <row r="822" ht="12.0" customHeight="1">
      <c r="P822" s="4"/>
    </row>
    <row r="823" ht="12.0" customHeight="1">
      <c r="P823" s="4"/>
    </row>
    <row r="824" ht="12.0" customHeight="1">
      <c r="P824" s="4"/>
    </row>
    <row r="825" ht="12.0" customHeight="1">
      <c r="P825" s="4"/>
    </row>
    <row r="826" ht="12.0" customHeight="1">
      <c r="P826" s="4"/>
    </row>
    <row r="827" ht="12.0" customHeight="1">
      <c r="P827" s="4"/>
    </row>
    <row r="828" ht="12.0" customHeight="1">
      <c r="P828" s="4"/>
    </row>
    <row r="829" ht="12.0" customHeight="1">
      <c r="P829" s="4"/>
    </row>
    <row r="830" ht="12.0" customHeight="1">
      <c r="P830" s="4"/>
    </row>
    <row r="831" ht="12.0" customHeight="1">
      <c r="P831" s="4"/>
    </row>
    <row r="832" ht="12.0" customHeight="1">
      <c r="P832" s="4"/>
    </row>
    <row r="833" ht="12.0" customHeight="1">
      <c r="P833" s="4"/>
    </row>
    <row r="834" ht="12.0" customHeight="1">
      <c r="P834" s="4"/>
    </row>
    <row r="835" ht="12.0" customHeight="1">
      <c r="P835" s="4"/>
    </row>
    <row r="836" ht="12.0" customHeight="1">
      <c r="P836" s="4"/>
    </row>
    <row r="837" ht="12.0" customHeight="1">
      <c r="P837" s="4"/>
    </row>
    <row r="838" ht="12.0" customHeight="1">
      <c r="P838" s="4"/>
    </row>
    <row r="839" ht="12.0" customHeight="1">
      <c r="P839" s="4"/>
    </row>
    <row r="840" ht="12.0" customHeight="1">
      <c r="P840" s="4"/>
    </row>
    <row r="841" ht="12.0" customHeight="1">
      <c r="P841" s="4"/>
    </row>
    <row r="842" ht="12.0" customHeight="1">
      <c r="P842" s="4"/>
    </row>
    <row r="843" ht="12.0" customHeight="1">
      <c r="P843" s="4"/>
    </row>
    <row r="844" ht="12.0" customHeight="1">
      <c r="P844" s="4"/>
    </row>
    <row r="845" ht="12.0" customHeight="1">
      <c r="P845" s="4"/>
    </row>
    <row r="846" ht="12.0" customHeight="1">
      <c r="P846" s="4"/>
    </row>
    <row r="847" ht="12.0" customHeight="1">
      <c r="P847" s="4"/>
    </row>
    <row r="848" ht="12.0" customHeight="1">
      <c r="P848" s="4"/>
    </row>
    <row r="849" ht="12.0" customHeight="1">
      <c r="P849" s="4"/>
    </row>
    <row r="850" ht="12.0" customHeight="1">
      <c r="P850" s="4"/>
    </row>
    <row r="851" ht="12.0" customHeight="1">
      <c r="P851" s="4"/>
    </row>
    <row r="852" ht="12.0" customHeight="1">
      <c r="P852" s="4"/>
    </row>
    <row r="853" ht="12.0" customHeight="1">
      <c r="P853" s="4"/>
    </row>
    <row r="854" ht="12.0" customHeight="1">
      <c r="P854" s="4"/>
    </row>
    <row r="855" ht="12.0" customHeight="1">
      <c r="P855" s="4"/>
    </row>
    <row r="856" ht="12.0" customHeight="1">
      <c r="P856" s="4"/>
    </row>
    <row r="857" ht="12.0" customHeight="1">
      <c r="P857" s="4"/>
    </row>
    <row r="858" ht="12.0" customHeight="1">
      <c r="P858" s="4"/>
    </row>
    <row r="859" ht="12.0" customHeight="1">
      <c r="P859" s="4"/>
    </row>
    <row r="860" ht="12.0" customHeight="1">
      <c r="P860" s="4"/>
    </row>
    <row r="861" ht="12.0" customHeight="1">
      <c r="P861" s="4"/>
    </row>
    <row r="862" ht="12.0" customHeight="1">
      <c r="P862" s="4"/>
    </row>
    <row r="863" ht="12.0" customHeight="1">
      <c r="P863" s="4"/>
    </row>
    <row r="864" ht="12.0" customHeight="1">
      <c r="P864" s="4"/>
    </row>
    <row r="865" ht="12.0" customHeight="1">
      <c r="P865" s="4"/>
    </row>
    <row r="866" ht="12.0" customHeight="1">
      <c r="P866" s="4"/>
    </row>
    <row r="867" ht="12.0" customHeight="1">
      <c r="P867" s="4"/>
    </row>
    <row r="868" ht="12.0" customHeight="1">
      <c r="P868" s="4"/>
    </row>
    <row r="869" ht="12.0" customHeight="1">
      <c r="P869" s="4"/>
    </row>
    <row r="870" ht="12.0" customHeight="1">
      <c r="P870" s="4"/>
    </row>
    <row r="871" ht="12.0" customHeight="1">
      <c r="P871" s="4"/>
    </row>
    <row r="872" ht="12.0" customHeight="1">
      <c r="P872" s="4"/>
    </row>
    <row r="873" ht="12.0" customHeight="1">
      <c r="P873" s="4"/>
    </row>
    <row r="874" ht="12.0" customHeight="1">
      <c r="P874" s="4"/>
    </row>
    <row r="875" ht="12.0" customHeight="1">
      <c r="P875" s="4"/>
    </row>
    <row r="876" ht="12.0" customHeight="1">
      <c r="P876" s="4"/>
    </row>
    <row r="877" ht="12.0" customHeight="1">
      <c r="P877" s="4"/>
    </row>
    <row r="878" ht="12.0" customHeight="1">
      <c r="P878" s="4"/>
    </row>
    <row r="879" ht="12.0" customHeight="1">
      <c r="P879" s="4"/>
    </row>
    <row r="880" ht="12.0" customHeight="1">
      <c r="P880" s="4"/>
    </row>
    <row r="881" ht="12.0" customHeight="1">
      <c r="P881" s="4"/>
    </row>
    <row r="882" ht="12.0" customHeight="1">
      <c r="P882" s="4"/>
    </row>
    <row r="883" ht="12.0" customHeight="1">
      <c r="P883" s="4"/>
    </row>
    <row r="884" ht="12.0" customHeight="1">
      <c r="P884" s="4"/>
    </row>
    <row r="885" ht="12.0" customHeight="1">
      <c r="P885" s="4"/>
    </row>
    <row r="886" ht="12.0" customHeight="1">
      <c r="P886" s="4"/>
    </row>
    <row r="887" ht="12.0" customHeight="1">
      <c r="P887" s="4"/>
    </row>
    <row r="888" ht="12.0" customHeight="1">
      <c r="P888" s="4"/>
    </row>
    <row r="889" ht="12.0" customHeight="1">
      <c r="P889" s="4"/>
    </row>
    <row r="890" ht="12.0" customHeight="1">
      <c r="P890" s="4"/>
    </row>
    <row r="891" ht="12.0" customHeight="1">
      <c r="P891" s="4"/>
    </row>
    <row r="892" ht="12.0" customHeight="1">
      <c r="P892" s="4"/>
    </row>
    <row r="893" ht="12.0" customHeight="1">
      <c r="P893" s="4"/>
    </row>
    <row r="894" ht="12.0" customHeight="1">
      <c r="P894" s="4"/>
    </row>
    <row r="895" ht="12.0" customHeight="1">
      <c r="P895" s="4"/>
    </row>
    <row r="896" ht="12.0" customHeight="1">
      <c r="P896" s="4"/>
    </row>
    <row r="897" ht="12.0" customHeight="1">
      <c r="P897" s="4"/>
    </row>
    <row r="898" ht="12.0" customHeight="1">
      <c r="P898" s="4"/>
    </row>
    <row r="899" ht="12.0" customHeight="1">
      <c r="P899" s="4"/>
    </row>
    <row r="900" ht="12.0" customHeight="1">
      <c r="P900" s="4"/>
    </row>
    <row r="901" ht="12.0" customHeight="1">
      <c r="P901" s="4"/>
    </row>
    <row r="902" ht="12.0" customHeight="1">
      <c r="P902" s="4"/>
    </row>
    <row r="903" ht="12.0" customHeight="1">
      <c r="P903" s="4"/>
    </row>
    <row r="904" ht="12.0" customHeight="1">
      <c r="P904" s="4"/>
    </row>
    <row r="905" ht="12.0" customHeight="1">
      <c r="P905" s="4"/>
    </row>
    <row r="906" ht="12.0" customHeight="1">
      <c r="P906" s="4"/>
    </row>
    <row r="907" ht="12.0" customHeight="1">
      <c r="P907" s="4"/>
    </row>
    <row r="908" ht="12.0" customHeight="1">
      <c r="P908" s="4"/>
    </row>
    <row r="909" ht="12.0" customHeight="1">
      <c r="P909" s="4"/>
    </row>
    <row r="910" ht="12.0" customHeight="1">
      <c r="P910" s="4"/>
    </row>
    <row r="911" ht="12.0" customHeight="1">
      <c r="P911" s="4"/>
    </row>
    <row r="912" ht="12.0" customHeight="1">
      <c r="P912" s="4"/>
    </row>
    <row r="913" ht="12.0" customHeight="1">
      <c r="P913" s="4"/>
    </row>
    <row r="914" ht="12.0" customHeight="1">
      <c r="P914" s="4"/>
    </row>
    <row r="915" ht="12.0" customHeight="1">
      <c r="P915" s="4"/>
    </row>
    <row r="916" ht="12.0" customHeight="1">
      <c r="P916" s="4"/>
    </row>
    <row r="917" ht="12.0" customHeight="1">
      <c r="P917" s="4"/>
    </row>
    <row r="918" ht="12.0" customHeight="1">
      <c r="P918" s="4"/>
    </row>
    <row r="919" ht="12.0" customHeight="1">
      <c r="P919" s="4"/>
    </row>
    <row r="920" ht="12.0" customHeight="1">
      <c r="P920" s="4"/>
    </row>
    <row r="921" ht="12.0" customHeight="1">
      <c r="P921" s="4"/>
    </row>
    <row r="922" ht="12.0" customHeight="1">
      <c r="P922" s="4"/>
    </row>
    <row r="923" ht="12.0" customHeight="1">
      <c r="P923" s="4"/>
    </row>
    <row r="924" ht="12.0" customHeight="1">
      <c r="P924" s="4"/>
    </row>
    <row r="925" ht="12.0" customHeight="1">
      <c r="P925" s="4"/>
    </row>
    <row r="926" ht="12.0" customHeight="1">
      <c r="P926" s="4"/>
    </row>
    <row r="927" ht="12.0" customHeight="1">
      <c r="P927" s="4"/>
    </row>
    <row r="928" ht="12.0" customHeight="1">
      <c r="P928" s="4"/>
    </row>
    <row r="929" ht="12.0" customHeight="1">
      <c r="P929" s="4"/>
    </row>
    <row r="930" ht="12.0" customHeight="1">
      <c r="P930" s="4"/>
    </row>
    <row r="931" ht="12.0" customHeight="1">
      <c r="P931" s="4"/>
    </row>
    <row r="932" ht="12.0" customHeight="1">
      <c r="P932" s="4"/>
    </row>
    <row r="933" ht="12.0" customHeight="1">
      <c r="P933" s="4"/>
    </row>
    <row r="934" ht="12.0" customHeight="1">
      <c r="P934" s="4"/>
    </row>
    <row r="935" ht="12.0" customHeight="1">
      <c r="P935" s="4"/>
    </row>
    <row r="936" ht="12.0" customHeight="1">
      <c r="P936" s="4"/>
    </row>
    <row r="937" ht="12.0" customHeight="1">
      <c r="P937" s="4"/>
    </row>
    <row r="938" ht="12.0" customHeight="1">
      <c r="P938" s="4"/>
    </row>
    <row r="939" ht="12.0" customHeight="1">
      <c r="P939" s="4"/>
    </row>
    <row r="940" ht="12.0" customHeight="1">
      <c r="P940" s="4"/>
    </row>
    <row r="941" ht="12.0" customHeight="1">
      <c r="P941" s="4"/>
    </row>
    <row r="942" ht="12.0" customHeight="1">
      <c r="P942" s="4"/>
    </row>
    <row r="943" ht="12.0" customHeight="1">
      <c r="P943" s="4"/>
    </row>
    <row r="944" ht="12.0" customHeight="1">
      <c r="P944" s="4"/>
    </row>
    <row r="945" ht="12.0" customHeight="1">
      <c r="P945" s="4"/>
    </row>
    <row r="946" ht="12.0" customHeight="1">
      <c r="P946" s="4"/>
    </row>
    <row r="947" ht="12.0" customHeight="1">
      <c r="P947" s="4"/>
    </row>
    <row r="948" ht="12.0" customHeight="1">
      <c r="P948" s="4"/>
    </row>
    <row r="949" ht="12.0" customHeight="1">
      <c r="P949" s="4"/>
    </row>
    <row r="950" ht="12.0" customHeight="1">
      <c r="P950" s="4"/>
    </row>
    <row r="951" ht="12.0" customHeight="1">
      <c r="P951" s="4"/>
    </row>
    <row r="952" ht="12.0" customHeight="1">
      <c r="P952" s="4"/>
    </row>
    <row r="953" ht="12.0" customHeight="1">
      <c r="P953" s="4"/>
    </row>
    <row r="954" ht="12.0" customHeight="1">
      <c r="P954" s="4"/>
    </row>
    <row r="955" ht="12.0" customHeight="1">
      <c r="P955" s="4"/>
    </row>
    <row r="956" ht="12.0" customHeight="1">
      <c r="P956" s="4"/>
    </row>
    <row r="957" ht="12.0" customHeight="1">
      <c r="P957" s="4"/>
    </row>
    <row r="958" ht="12.0" customHeight="1">
      <c r="P958" s="4"/>
    </row>
    <row r="959" ht="12.0" customHeight="1">
      <c r="P959" s="4"/>
    </row>
    <row r="960" ht="12.0" customHeight="1">
      <c r="P960" s="4"/>
    </row>
    <row r="961" ht="12.0" customHeight="1">
      <c r="P961" s="4"/>
    </row>
    <row r="962" ht="12.0" customHeight="1">
      <c r="P962" s="4"/>
    </row>
    <row r="963" ht="12.0" customHeight="1">
      <c r="P963" s="4"/>
    </row>
    <row r="964" ht="12.0" customHeight="1">
      <c r="P964" s="4"/>
    </row>
    <row r="965" ht="12.0" customHeight="1">
      <c r="P965" s="4"/>
    </row>
    <row r="966" ht="12.0" customHeight="1">
      <c r="P966" s="4"/>
    </row>
    <row r="967" ht="12.0" customHeight="1">
      <c r="P967" s="4"/>
    </row>
    <row r="968" ht="12.0" customHeight="1">
      <c r="P968" s="4"/>
    </row>
    <row r="969" ht="12.0" customHeight="1">
      <c r="P969" s="4"/>
    </row>
    <row r="970" ht="12.0" customHeight="1">
      <c r="P970" s="4"/>
    </row>
    <row r="971" ht="12.0" customHeight="1">
      <c r="P971" s="4"/>
    </row>
    <row r="972" ht="12.0" customHeight="1">
      <c r="P972" s="4"/>
    </row>
    <row r="973" ht="12.0" customHeight="1">
      <c r="P973" s="4"/>
    </row>
    <row r="974" ht="12.0" customHeight="1">
      <c r="P974" s="4"/>
    </row>
    <row r="975" ht="12.0" customHeight="1">
      <c r="P975" s="4"/>
    </row>
    <row r="976" ht="12.0" customHeight="1">
      <c r="P976" s="4"/>
    </row>
    <row r="977" ht="12.0" customHeight="1">
      <c r="P977" s="4"/>
    </row>
    <row r="978" ht="12.0" customHeight="1">
      <c r="P978" s="4"/>
    </row>
    <row r="979" ht="12.0" customHeight="1">
      <c r="P979" s="4"/>
    </row>
    <row r="980" ht="12.0" customHeight="1">
      <c r="P980" s="4"/>
    </row>
    <row r="981" ht="12.0" customHeight="1">
      <c r="P981" s="4"/>
    </row>
    <row r="982" ht="12.0" customHeight="1">
      <c r="P982" s="4"/>
    </row>
    <row r="983" ht="12.0" customHeight="1">
      <c r="P983" s="4"/>
    </row>
    <row r="984" ht="12.0" customHeight="1">
      <c r="P984" s="4"/>
    </row>
    <row r="985" ht="12.0" customHeight="1">
      <c r="P985" s="4"/>
    </row>
    <row r="986" ht="12.0" customHeight="1">
      <c r="P986" s="4"/>
    </row>
    <row r="987" ht="12.0" customHeight="1">
      <c r="P987" s="4"/>
    </row>
    <row r="988" ht="12.0" customHeight="1">
      <c r="P988" s="4"/>
    </row>
    <row r="989" ht="12.0" customHeight="1">
      <c r="P989" s="4"/>
    </row>
    <row r="990" ht="12.0" customHeight="1">
      <c r="P990" s="4"/>
    </row>
    <row r="991" ht="12.0" customHeight="1">
      <c r="P991" s="4"/>
    </row>
    <row r="992" ht="12.0" customHeight="1">
      <c r="P992" s="4"/>
    </row>
    <row r="993" ht="12.0" customHeight="1">
      <c r="P993" s="4"/>
    </row>
    <row r="994" ht="12.0" customHeight="1">
      <c r="P994" s="4"/>
    </row>
    <row r="995" ht="12.0" customHeight="1">
      <c r="P995" s="4"/>
    </row>
    <row r="996" ht="12.0" customHeight="1">
      <c r="P996" s="4"/>
    </row>
    <row r="997" ht="12.0" customHeight="1">
      <c r="P997" s="4"/>
    </row>
    <row r="998" ht="12.0" customHeight="1">
      <c r="P998" s="4"/>
    </row>
    <row r="999" ht="12.0" customHeight="1">
      <c r="P999" s="4"/>
    </row>
    <row r="1000" ht="12.0" customHeight="1">
      <c r="P1000" s="4"/>
    </row>
  </sheetData>
  <mergeCells count="12">
    <mergeCell ref="I26:M26"/>
    <mergeCell ref="P26:T26"/>
    <mergeCell ref="B42:F42"/>
    <mergeCell ref="I42:M42"/>
    <mergeCell ref="P42:T42"/>
    <mergeCell ref="A1:L1"/>
    <mergeCell ref="B6:F6"/>
    <mergeCell ref="I6:M6"/>
    <mergeCell ref="P6:T6"/>
    <mergeCell ref="Q22:Q23"/>
    <mergeCell ref="R22:R23"/>
    <mergeCell ref="B26:F26"/>
  </mergeCells>
  <hyperlinks>
    <hyperlink r:id="rId2" ref="B5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5" width="8.71"/>
    <col customWidth="1" min="6" max="7" width="9.14"/>
    <col customWidth="1" min="8" max="8" width="1.57"/>
    <col customWidth="1" min="9" max="13" width="8.71"/>
    <col customWidth="1" min="14" max="14" width="10.43"/>
    <col customWidth="1" min="15" max="15" width="1.57"/>
    <col customWidth="1" min="16" max="16" width="9.14"/>
    <col customWidth="1" min="17" max="20" width="8.71"/>
    <col customWidth="1" min="21" max="21" width="9.57"/>
    <col customWidth="1" min="22" max="26" width="8.71"/>
  </cols>
  <sheetData>
    <row r="1" ht="12.0" customHeight="1">
      <c r="A1" s="78" t="s">
        <v>255</v>
      </c>
      <c r="M1" s="2"/>
      <c r="N1" s="2"/>
      <c r="O1" s="2"/>
      <c r="P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3"/>
      <c r="P2" s="4"/>
    </row>
    <row r="3" ht="12.0" customHeight="1">
      <c r="A3" s="6" t="s">
        <v>182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ht="12.0" customHeight="1">
      <c r="A4" s="1" t="s">
        <v>256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9"/>
      <c r="O5" s="7"/>
      <c r="P5" s="4"/>
    </row>
    <row r="6" ht="12.0" customHeight="1">
      <c r="A6" s="9"/>
      <c r="B6" s="10" t="s">
        <v>257</v>
      </c>
      <c r="C6" s="11"/>
      <c r="D6" s="11"/>
      <c r="E6" s="11"/>
      <c r="F6" s="11"/>
      <c r="G6" s="12"/>
      <c r="H6" s="9"/>
      <c r="I6" s="10" t="s">
        <v>258</v>
      </c>
      <c r="J6" s="11"/>
      <c r="K6" s="11"/>
      <c r="L6" s="11"/>
      <c r="M6" s="11"/>
      <c r="N6" s="83"/>
      <c r="O6" s="9"/>
      <c r="P6" s="10" t="s">
        <v>86</v>
      </c>
      <c r="Q6" s="11"/>
      <c r="R6" s="11"/>
      <c r="S6" s="11"/>
      <c r="T6" s="11"/>
      <c r="U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11</v>
      </c>
      <c r="G7" s="17" t="s">
        <v>12</v>
      </c>
      <c r="H7" s="16"/>
      <c r="I7" s="16" t="s">
        <v>13</v>
      </c>
      <c r="J7" s="16" t="s">
        <v>7</v>
      </c>
      <c r="K7" s="16" t="s">
        <v>8</v>
      </c>
      <c r="L7" s="16" t="s">
        <v>60</v>
      </c>
      <c r="M7" s="16" t="s">
        <v>11</v>
      </c>
      <c r="N7" s="17" t="s">
        <v>12</v>
      </c>
      <c r="O7" s="16"/>
      <c r="P7" s="16" t="s">
        <v>13</v>
      </c>
      <c r="Q7" s="16" t="s">
        <v>7</v>
      </c>
      <c r="R7" s="16" t="s">
        <v>8</v>
      </c>
      <c r="S7" s="16" t="s">
        <v>60</v>
      </c>
      <c r="T7" s="16" t="s">
        <v>11</v>
      </c>
      <c r="U7" s="17" t="s">
        <v>12</v>
      </c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ht="12.0" customHeight="1">
      <c r="A9" s="19" t="s">
        <v>62</v>
      </c>
      <c r="B9" s="9">
        <v>1112.0</v>
      </c>
      <c r="C9" s="9">
        <v>1.0</v>
      </c>
      <c r="D9" s="9">
        <v>0.0</v>
      </c>
      <c r="E9" s="9">
        <v>3.0</v>
      </c>
      <c r="F9" s="9">
        <f t="shared" ref="F9:F12" si="2">SUM(B9:E9)</f>
        <v>1116</v>
      </c>
      <c r="G9" s="22">
        <f>F9/F14</f>
        <v>0.8378378378</v>
      </c>
      <c r="H9" s="9"/>
      <c r="I9" s="9">
        <v>179.0</v>
      </c>
      <c r="J9" s="9">
        <v>0.0</v>
      </c>
      <c r="K9" s="9">
        <v>2.0</v>
      </c>
      <c r="L9" s="9">
        <v>8.0</v>
      </c>
      <c r="M9" s="9">
        <f t="shared" ref="M9:M12" si="3">SUM(I9:L9)</f>
        <v>189</v>
      </c>
      <c r="N9" s="22">
        <f>M9/M14</f>
        <v>0.9130434783</v>
      </c>
      <c r="O9" s="9"/>
      <c r="P9" s="9">
        <f t="shared" ref="P9:S9" si="1">B9+I9</f>
        <v>1291</v>
      </c>
      <c r="Q9" s="9">
        <f t="shared" si="1"/>
        <v>1</v>
      </c>
      <c r="R9" s="9">
        <f t="shared" si="1"/>
        <v>2</v>
      </c>
      <c r="S9" s="9">
        <f t="shared" si="1"/>
        <v>11</v>
      </c>
      <c r="T9" s="9">
        <f t="shared" ref="T9:T12" si="5">SUM(P9:S9)</f>
        <v>1305</v>
      </c>
      <c r="U9" s="22">
        <f>T9/T14</f>
        <v>0.8479532164</v>
      </c>
    </row>
    <row r="10" ht="12.0" customHeight="1">
      <c r="A10" s="19" t="s">
        <v>259</v>
      </c>
      <c r="B10" s="9">
        <v>0.0</v>
      </c>
      <c r="C10" s="9">
        <v>64.0</v>
      </c>
      <c r="D10" s="9">
        <v>84.0</v>
      </c>
      <c r="E10" s="9">
        <v>1.0</v>
      </c>
      <c r="F10" s="9">
        <f t="shared" si="2"/>
        <v>149</v>
      </c>
      <c r="G10" s="22">
        <f>F10/F14</f>
        <v>0.1118618619</v>
      </c>
      <c r="H10" s="9"/>
      <c r="I10" s="9">
        <v>0.0</v>
      </c>
      <c r="J10" s="9">
        <v>3.0</v>
      </c>
      <c r="K10" s="9">
        <v>0.0</v>
      </c>
      <c r="L10" s="9">
        <v>0.0</v>
      </c>
      <c r="M10" s="9">
        <f t="shared" si="3"/>
        <v>3</v>
      </c>
      <c r="N10" s="22">
        <f>M10/M14</f>
        <v>0.01449275362</v>
      </c>
      <c r="O10" s="9"/>
      <c r="P10" s="9">
        <f t="shared" ref="P10:S10" si="4">B10+I10</f>
        <v>0</v>
      </c>
      <c r="Q10" s="9">
        <f t="shared" si="4"/>
        <v>67</v>
      </c>
      <c r="R10" s="9">
        <f t="shared" si="4"/>
        <v>84</v>
      </c>
      <c r="S10" s="9">
        <f t="shared" si="4"/>
        <v>1</v>
      </c>
      <c r="T10" s="9">
        <f t="shared" si="5"/>
        <v>152</v>
      </c>
      <c r="U10" s="22">
        <f>T10/T14</f>
        <v>0.0987654321</v>
      </c>
    </row>
    <row r="11" ht="12.0" customHeight="1">
      <c r="A11" s="19" t="s">
        <v>17</v>
      </c>
      <c r="B11" s="9">
        <v>0.0</v>
      </c>
      <c r="C11" s="9">
        <v>67.0</v>
      </c>
      <c r="D11" s="9">
        <v>0.0</v>
      </c>
      <c r="E11" s="9">
        <v>0.0</v>
      </c>
      <c r="F11" s="9">
        <f t="shared" si="2"/>
        <v>67</v>
      </c>
      <c r="G11" s="22">
        <f>F11/F14</f>
        <v>0.0503003003</v>
      </c>
      <c r="H11" s="9"/>
      <c r="I11" s="9">
        <v>0.0</v>
      </c>
      <c r="J11" s="9">
        <v>14.0</v>
      </c>
      <c r="K11" s="9">
        <v>0.0</v>
      </c>
      <c r="L11" s="9">
        <v>0.0</v>
      </c>
      <c r="M11" s="9">
        <f t="shared" si="3"/>
        <v>14</v>
      </c>
      <c r="N11" s="22">
        <f>M11/M14</f>
        <v>0.06763285024</v>
      </c>
      <c r="O11" s="9"/>
      <c r="P11" s="9">
        <f t="shared" ref="P11:S11" si="6">B11+I11</f>
        <v>0</v>
      </c>
      <c r="Q11" s="9">
        <f t="shared" si="6"/>
        <v>81</v>
      </c>
      <c r="R11" s="9">
        <f t="shared" si="6"/>
        <v>0</v>
      </c>
      <c r="S11" s="9">
        <f t="shared" si="6"/>
        <v>0</v>
      </c>
      <c r="T11" s="9">
        <f t="shared" si="5"/>
        <v>81</v>
      </c>
      <c r="U11" s="22">
        <f>T11/T14</f>
        <v>0.05263157895</v>
      </c>
    </row>
    <row r="12" ht="12.0" customHeight="1">
      <c r="A12" s="19" t="s">
        <v>260</v>
      </c>
      <c r="B12" s="9">
        <v>0.0</v>
      </c>
      <c r="C12" s="9">
        <v>0.0</v>
      </c>
      <c r="D12" s="9">
        <v>0.0</v>
      </c>
      <c r="E12" s="9">
        <v>0.0</v>
      </c>
      <c r="F12" s="9">
        <f t="shared" si="2"/>
        <v>0</v>
      </c>
      <c r="G12" s="22">
        <f>F12/F14</f>
        <v>0</v>
      </c>
      <c r="H12" s="9"/>
      <c r="I12" s="9">
        <v>0.0</v>
      </c>
      <c r="J12" s="9">
        <v>1.0</v>
      </c>
      <c r="K12" s="9">
        <v>0.0</v>
      </c>
      <c r="L12" s="9">
        <v>0.0</v>
      </c>
      <c r="M12" s="9">
        <f t="shared" si="3"/>
        <v>1</v>
      </c>
      <c r="N12" s="22">
        <f>M12/M14</f>
        <v>0.004830917874</v>
      </c>
      <c r="O12" s="9"/>
      <c r="P12" s="9">
        <f t="shared" ref="P12:S12" si="7">B12+I12</f>
        <v>0</v>
      </c>
      <c r="Q12" s="9">
        <f t="shared" si="7"/>
        <v>1</v>
      </c>
      <c r="R12" s="9">
        <f t="shared" si="7"/>
        <v>0</v>
      </c>
      <c r="S12" s="9">
        <f t="shared" si="7"/>
        <v>0</v>
      </c>
      <c r="T12" s="9">
        <f t="shared" si="5"/>
        <v>1</v>
      </c>
      <c r="U12" s="22">
        <f>T12/T14</f>
        <v>0.0006497725796</v>
      </c>
    </row>
    <row r="13" ht="12.0" customHeight="1">
      <c r="A13" s="1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</row>
    <row r="14" ht="12.0" customHeight="1">
      <c r="A14" s="26" t="s">
        <v>11</v>
      </c>
      <c r="B14" s="27">
        <f t="shared" ref="B14:F14" si="8">+SUM(B9:B12)</f>
        <v>1112</v>
      </c>
      <c r="C14" s="27">
        <f t="shared" si="8"/>
        <v>132</v>
      </c>
      <c r="D14" s="27">
        <f t="shared" si="8"/>
        <v>84</v>
      </c>
      <c r="E14" s="27">
        <f t="shared" si="8"/>
        <v>4</v>
      </c>
      <c r="F14" s="27">
        <f t="shared" si="8"/>
        <v>1332</v>
      </c>
      <c r="G14" s="28">
        <f>F14/F14</f>
        <v>1</v>
      </c>
      <c r="H14" s="27"/>
      <c r="I14" s="27">
        <f t="shared" ref="I14:M14" si="9">+SUM(I9:I12)</f>
        <v>179</v>
      </c>
      <c r="J14" s="27">
        <f t="shared" si="9"/>
        <v>18</v>
      </c>
      <c r="K14" s="27">
        <f t="shared" si="9"/>
        <v>2</v>
      </c>
      <c r="L14" s="27">
        <f t="shared" si="9"/>
        <v>8</v>
      </c>
      <c r="M14" s="27">
        <f t="shared" si="9"/>
        <v>207</v>
      </c>
      <c r="N14" s="28">
        <f>M14/M14</f>
        <v>1</v>
      </c>
      <c r="O14" s="27"/>
      <c r="P14" s="27">
        <f t="shared" ref="P14:S14" si="10">B14+I14</f>
        <v>1291</v>
      </c>
      <c r="Q14" s="27">
        <f t="shared" si="10"/>
        <v>150</v>
      </c>
      <c r="R14" s="27">
        <f t="shared" si="10"/>
        <v>86</v>
      </c>
      <c r="S14" s="27">
        <f t="shared" si="10"/>
        <v>12</v>
      </c>
      <c r="T14" s="27">
        <f>SUM(P14:S14)</f>
        <v>1539</v>
      </c>
      <c r="U14" s="28">
        <f>T14/T14</f>
        <v>1</v>
      </c>
    </row>
    <row r="15" ht="12.0" customHeight="1">
      <c r="A15" s="26" t="s">
        <v>12</v>
      </c>
      <c r="B15" s="28">
        <f>B14/F14</f>
        <v>0.8348348348</v>
      </c>
      <c r="C15" s="28">
        <f>C14/F14</f>
        <v>0.0990990991</v>
      </c>
      <c r="D15" s="28">
        <f>D14/F14</f>
        <v>0.06306306306</v>
      </c>
      <c r="E15" s="28">
        <f>E14/F14</f>
        <v>0.003003003003</v>
      </c>
      <c r="F15" s="28">
        <f>F14/F14</f>
        <v>1</v>
      </c>
      <c r="G15" s="28"/>
      <c r="H15" s="28"/>
      <c r="I15" s="28">
        <f>I14/M14</f>
        <v>0.8647342995</v>
      </c>
      <c r="J15" s="28">
        <f>J14/M14</f>
        <v>0.08695652174</v>
      </c>
      <c r="K15" s="28">
        <f>K14/M14</f>
        <v>0.009661835749</v>
      </c>
      <c r="L15" s="28">
        <f>L14/M14</f>
        <v>0.038647343</v>
      </c>
      <c r="M15" s="28">
        <f>M14/M14</f>
        <v>1</v>
      </c>
      <c r="N15" s="28"/>
      <c r="O15" s="28"/>
      <c r="P15" s="28">
        <f>P14/T14</f>
        <v>0.8388564003</v>
      </c>
      <c r="Q15" s="28">
        <f>Q14/T14</f>
        <v>0.09746588694</v>
      </c>
      <c r="R15" s="28">
        <f>R14/T14</f>
        <v>0.05588044185</v>
      </c>
      <c r="S15" s="28">
        <f>S14/T14</f>
        <v>0.007797270955</v>
      </c>
      <c r="T15" s="28">
        <f>T14/T14</f>
        <v>1</v>
      </c>
      <c r="U15" s="28"/>
    </row>
    <row r="16" ht="12.0" customHeight="1">
      <c r="A16" s="29" t="s">
        <v>21</v>
      </c>
      <c r="B16" s="9">
        <f t="shared" ref="B16:F16" si="11">SUM(B10:B12)</f>
        <v>0</v>
      </c>
      <c r="C16" s="9">
        <f t="shared" si="11"/>
        <v>131</v>
      </c>
      <c r="D16" s="9">
        <f t="shared" si="11"/>
        <v>84</v>
      </c>
      <c r="E16" s="9">
        <f t="shared" si="11"/>
        <v>1</v>
      </c>
      <c r="F16" s="9">
        <f t="shared" si="11"/>
        <v>216</v>
      </c>
      <c r="G16" s="9"/>
      <c r="H16" s="9"/>
      <c r="I16" s="9">
        <f>SUM(I10:I12)</f>
        <v>0</v>
      </c>
      <c r="J16" s="9">
        <f t="shared" ref="J16:L16" si="12">SUM(J11:J12)</f>
        <v>15</v>
      </c>
      <c r="K16" s="9">
        <f t="shared" si="12"/>
        <v>0</v>
      </c>
      <c r="L16" s="9">
        <f t="shared" si="12"/>
        <v>0</v>
      </c>
      <c r="M16" s="9">
        <f>SUM(M10:M12)</f>
        <v>18</v>
      </c>
      <c r="N16" s="9"/>
      <c r="O16" s="9"/>
      <c r="P16" s="9">
        <f t="shared" ref="P16:T16" si="13">SUM(P10:P12)</f>
        <v>0</v>
      </c>
      <c r="Q16" s="9">
        <f t="shared" si="13"/>
        <v>149</v>
      </c>
      <c r="R16" s="9">
        <f t="shared" si="13"/>
        <v>84</v>
      </c>
      <c r="S16" s="9">
        <f t="shared" si="13"/>
        <v>1</v>
      </c>
      <c r="T16" s="9">
        <f t="shared" si="13"/>
        <v>234</v>
      </c>
      <c r="U16" s="9"/>
    </row>
    <row r="17" ht="12.0" customHeight="1">
      <c r="A17" s="29" t="s">
        <v>22</v>
      </c>
      <c r="B17" s="22">
        <f t="shared" ref="B17:F17" si="14">B16/B14</f>
        <v>0</v>
      </c>
      <c r="C17" s="22">
        <f t="shared" si="14"/>
        <v>0.9924242424</v>
      </c>
      <c r="D17" s="22">
        <f t="shared" si="14"/>
        <v>1</v>
      </c>
      <c r="E17" s="22">
        <f t="shared" si="14"/>
        <v>0.25</v>
      </c>
      <c r="F17" s="230">
        <f t="shared" si="14"/>
        <v>0.1621621622</v>
      </c>
      <c r="G17" s="22"/>
      <c r="H17" s="22"/>
      <c r="I17" s="22">
        <f t="shared" ref="I17:M17" si="15">I16/I14</f>
        <v>0</v>
      </c>
      <c r="J17" s="22">
        <f t="shared" si="15"/>
        <v>0.8333333333</v>
      </c>
      <c r="K17" s="22">
        <f t="shared" si="15"/>
        <v>0</v>
      </c>
      <c r="L17" s="22">
        <f t="shared" si="15"/>
        <v>0</v>
      </c>
      <c r="M17" s="230">
        <f t="shared" si="15"/>
        <v>0.08695652174</v>
      </c>
      <c r="N17" s="22"/>
      <c r="O17" s="22"/>
      <c r="P17" s="22">
        <f t="shared" ref="P17:T17" si="16">P16/P14</f>
        <v>0</v>
      </c>
      <c r="Q17" s="22">
        <f t="shared" si="16"/>
        <v>0.9933333333</v>
      </c>
      <c r="R17" s="22">
        <f t="shared" si="16"/>
        <v>0.976744186</v>
      </c>
      <c r="S17" s="22">
        <f t="shared" si="16"/>
        <v>0.08333333333</v>
      </c>
      <c r="T17" s="230">
        <f t="shared" si="16"/>
        <v>0.1520467836</v>
      </c>
      <c r="U17" s="22"/>
    </row>
    <row r="18" ht="12.0" customHeight="1">
      <c r="A18" s="31" t="s">
        <v>24</v>
      </c>
      <c r="B18" s="32">
        <f>B16/F16</f>
        <v>0</v>
      </c>
      <c r="C18" s="32">
        <f>C16/F16</f>
        <v>0.6064814815</v>
      </c>
      <c r="D18" s="32">
        <f>D16/F16</f>
        <v>0.3888888889</v>
      </c>
      <c r="E18" s="32">
        <f>E16/F16</f>
        <v>0.00462962963</v>
      </c>
      <c r="F18" s="32">
        <f>F16/F16</f>
        <v>1</v>
      </c>
      <c r="G18" s="32"/>
      <c r="H18" s="32"/>
      <c r="I18" s="32">
        <f>I16/M16</f>
        <v>0</v>
      </c>
      <c r="J18" s="32">
        <f>J16/M16</f>
        <v>0.8333333333</v>
      </c>
      <c r="K18" s="32">
        <f>K16/M16</f>
        <v>0</v>
      </c>
      <c r="L18" s="32">
        <f>L16/M16</f>
        <v>0</v>
      </c>
      <c r="M18" s="32">
        <f>M16/M16</f>
        <v>1</v>
      </c>
      <c r="N18" s="30"/>
      <c r="O18" s="32"/>
      <c r="P18" s="32">
        <f>P16/T16</f>
        <v>0</v>
      </c>
      <c r="Q18" s="32">
        <f>Q16/T16</f>
        <v>0.6367521368</v>
      </c>
      <c r="R18" s="32">
        <f>R16/T16</f>
        <v>0.358974359</v>
      </c>
      <c r="S18" s="32">
        <f>S16/T16</f>
        <v>0.004273504274</v>
      </c>
      <c r="T18" s="32">
        <f>T16/T16</f>
        <v>1</v>
      </c>
      <c r="U18" s="32"/>
    </row>
    <row r="19" ht="12.0" customHeight="1">
      <c r="A19" s="33"/>
      <c r="B19" s="9"/>
      <c r="C19" s="9"/>
      <c r="D19" s="9"/>
      <c r="E19" s="9"/>
      <c r="F19" s="9"/>
      <c r="G19" s="9"/>
      <c r="H19" s="9"/>
      <c r="I19" s="9"/>
      <c r="J19" s="9"/>
      <c r="K19" s="33"/>
      <c r="L19" s="34"/>
      <c r="M19" s="34"/>
      <c r="N19" s="34"/>
      <c r="O19" s="9"/>
      <c r="P19" s="4"/>
    </row>
    <row r="20" ht="12.0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4"/>
    </row>
    <row r="21" ht="12.0" customHeight="1">
      <c r="A21" s="2" t="s">
        <v>261</v>
      </c>
      <c r="B21" s="57"/>
      <c r="C21" s="57"/>
      <c r="D21" s="57"/>
      <c r="E21" s="57"/>
      <c r="F21" s="57"/>
      <c r="J21" s="57"/>
      <c r="K21" s="57"/>
      <c r="L21" s="57"/>
      <c r="M21" s="57"/>
      <c r="N21" s="37"/>
      <c r="O21" s="37"/>
      <c r="P21" s="4"/>
    </row>
    <row r="22" ht="12.0" customHeight="1">
      <c r="A22" s="2" t="s">
        <v>262</v>
      </c>
      <c r="B22" s="37"/>
      <c r="C22" s="37"/>
      <c r="D22" s="37"/>
      <c r="E22" s="37"/>
      <c r="F22" s="37"/>
      <c r="J22" s="37"/>
      <c r="K22" s="37"/>
      <c r="L22" s="37"/>
      <c r="M22" s="37"/>
      <c r="N22" s="37"/>
      <c r="O22" s="37"/>
      <c r="P22" s="4"/>
      <c r="Q22" s="38"/>
      <c r="R22" s="39"/>
    </row>
    <row r="23" ht="12.0" customHeight="1">
      <c r="A23" s="6" t="s">
        <v>182</v>
      </c>
      <c r="B23" s="90"/>
      <c r="C23" s="91"/>
      <c r="D23" s="92"/>
      <c r="E23" s="92"/>
      <c r="F23" s="92"/>
      <c r="J23" s="92"/>
      <c r="K23" s="92"/>
      <c r="L23" s="92"/>
      <c r="M23" s="92"/>
      <c r="N23" s="1"/>
      <c r="O23" s="1"/>
      <c r="P23" s="4"/>
    </row>
    <row r="24" ht="12.0" customHeight="1">
      <c r="A24" s="77" t="s">
        <v>263</v>
      </c>
      <c r="B24" s="5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4"/>
      <c r="Q24" s="4"/>
    </row>
    <row r="25" ht="12.0" customHeight="1">
      <c r="A25" s="7"/>
      <c r="B25" s="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9"/>
      <c r="O25" s="7"/>
      <c r="P25" s="4"/>
      <c r="Q25" s="40"/>
      <c r="R25" s="22"/>
    </row>
    <row r="26" ht="12.0" customHeight="1">
      <c r="A26" s="9"/>
      <c r="B26" s="10" t="s">
        <v>257</v>
      </c>
      <c r="C26" s="11"/>
      <c r="D26" s="11"/>
      <c r="E26" s="11"/>
      <c r="F26" s="11"/>
      <c r="G26" s="12"/>
      <c r="H26" s="9"/>
      <c r="I26" s="10" t="s">
        <v>258</v>
      </c>
      <c r="J26" s="11"/>
      <c r="K26" s="11"/>
      <c r="L26" s="11"/>
      <c r="M26" s="11"/>
      <c r="N26" s="83"/>
      <c r="O26" s="9"/>
      <c r="P26" s="10" t="s">
        <v>86</v>
      </c>
      <c r="Q26" s="11"/>
      <c r="R26" s="11"/>
      <c r="S26" s="11"/>
      <c r="T26" s="11"/>
      <c r="U26" s="14"/>
    </row>
    <row r="27" ht="24.0" customHeight="1">
      <c r="A27" s="15"/>
      <c r="B27" s="16" t="s">
        <v>13</v>
      </c>
      <c r="C27" s="16" t="s">
        <v>7</v>
      </c>
      <c r="D27" s="16" t="s">
        <v>8</v>
      </c>
      <c r="E27" s="16" t="s">
        <v>60</v>
      </c>
      <c r="F27" s="16" t="s">
        <v>11</v>
      </c>
      <c r="G27" s="17" t="s">
        <v>12</v>
      </c>
      <c r="H27" s="16"/>
      <c r="I27" s="16" t="s">
        <v>13</v>
      </c>
      <c r="J27" s="16" t="s">
        <v>7</v>
      </c>
      <c r="K27" s="16" t="s">
        <v>8</v>
      </c>
      <c r="L27" s="16" t="s">
        <v>60</v>
      </c>
      <c r="M27" s="16" t="s">
        <v>11</v>
      </c>
      <c r="N27" s="17" t="s">
        <v>12</v>
      </c>
      <c r="O27" s="16"/>
      <c r="P27" s="16" t="s">
        <v>13</v>
      </c>
      <c r="Q27" s="16" t="s">
        <v>7</v>
      </c>
      <c r="R27" s="16" t="s">
        <v>8</v>
      </c>
      <c r="S27" s="16" t="s">
        <v>60</v>
      </c>
      <c r="T27" s="16" t="s">
        <v>11</v>
      </c>
      <c r="U27" s="17" t="s">
        <v>12</v>
      </c>
    </row>
    <row r="28" ht="12.0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41"/>
      <c r="O28" s="9"/>
      <c r="P28" s="9"/>
      <c r="Q28" s="9"/>
      <c r="R28" s="9"/>
      <c r="S28" s="9"/>
      <c r="T28" s="9"/>
      <c r="U28" s="9"/>
    </row>
    <row r="29" ht="12.0" customHeight="1">
      <c r="A29" s="19" t="s">
        <v>62</v>
      </c>
      <c r="B29" s="9">
        <v>234684.0</v>
      </c>
      <c r="C29" s="9">
        <v>25.0</v>
      </c>
      <c r="D29" s="9">
        <v>0.0</v>
      </c>
      <c r="E29" s="9">
        <v>1078.0</v>
      </c>
      <c r="F29" s="9">
        <f t="shared" ref="F29:F32" si="18">SUM(B29:E29)</f>
        <v>235787</v>
      </c>
      <c r="G29" s="22">
        <f>F29/F34</f>
        <v>0.8673933356</v>
      </c>
      <c r="H29" s="42"/>
      <c r="I29" s="40">
        <v>157912.0</v>
      </c>
      <c r="J29" s="40">
        <v>0.0</v>
      </c>
      <c r="K29" s="40">
        <v>1759.0</v>
      </c>
      <c r="L29" s="40">
        <v>9943.0</v>
      </c>
      <c r="M29" s="9">
        <f t="shared" ref="M29:M32" si="19">SUM(I29:L29)</f>
        <v>169614</v>
      </c>
      <c r="N29" s="22">
        <f>M29/M34</f>
        <v>0.9132633007</v>
      </c>
      <c r="O29" s="42"/>
      <c r="P29" s="9">
        <f t="shared" ref="P29:S29" si="17">B29+I29</f>
        <v>392596</v>
      </c>
      <c r="Q29" s="9">
        <f t="shared" si="17"/>
        <v>25</v>
      </c>
      <c r="R29" s="9">
        <f t="shared" si="17"/>
        <v>1759</v>
      </c>
      <c r="S29" s="9">
        <f t="shared" si="17"/>
        <v>11021</v>
      </c>
      <c r="T29" s="9">
        <f t="shared" ref="T29:T32" si="21">SUM(P29:S29)</f>
        <v>405401</v>
      </c>
      <c r="U29" s="22">
        <f>T29/T34</f>
        <v>0.886012016</v>
      </c>
    </row>
    <row r="30" ht="12.0" customHeight="1">
      <c r="A30" s="19" t="s">
        <v>259</v>
      </c>
      <c r="B30" s="9">
        <v>0.0</v>
      </c>
      <c r="C30" s="9">
        <v>11279.0</v>
      </c>
      <c r="D30" s="9">
        <v>10301.0</v>
      </c>
      <c r="E30" s="9">
        <v>41.0</v>
      </c>
      <c r="F30" s="9">
        <f t="shared" si="18"/>
        <v>21621</v>
      </c>
      <c r="G30" s="22">
        <f>F30/F34</f>
        <v>0.07953751186</v>
      </c>
      <c r="H30" s="42"/>
      <c r="I30" s="132">
        <v>0.0</v>
      </c>
      <c r="J30" s="40">
        <v>3565.0</v>
      </c>
      <c r="K30" s="40">
        <v>0.0</v>
      </c>
      <c r="L30" s="40">
        <v>0.0</v>
      </c>
      <c r="M30" s="9">
        <f t="shared" si="19"/>
        <v>3565</v>
      </c>
      <c r="N30" s="22">
        <f>M30/M34</f>
        <v>0.01919525315</v>
      </c>
      <c r="O30" s="42"/>
      <c r="P30" s="9">
        <f t="shared" ref="P30:S30" si="20">B30+I30</f>
        <v>0</v>
      </c>
      <c r="Q30" s="9">
        <f t="shared" si="20"/>
        <v>14844</v>
      </c>
      <c r="R30" s="9">
        <f t="shared" si="20"/>
        <v>10301</v>
      </c>
      <c r="S30" s="9">
        <f t="shared" si="20"/>
        <v>41</v>
      </c>
      <c r="T30" s="9">
        <f t="shared" si="21"/>
        <v>25186</v>
      </c>
      <c r="U30" s="22">
        <f>T30/T34</f>
        <v>0.05504450812</v>
      </c>
    </row>
    <row r="31" ht="12.0" customHeight="1">
      <c r="A31" s="19" t="s">
        <v>17</v>
      </c>
      <c r="B31" s="9">
        <v>0.0</v>
      </c>
      <c r="C31" s="9">
        <v>14426.0</v>
      </c>
      <c r="D31" s="9">
        <v>0.0</v>
      </c>
      <c r="E31" s="9">
        <v>0.0</v>
      </c>
      <c r="F31" s="9">
        <f t="shared" si="18"/>
        <v>14426</v>
      </c>
      <c r="G31" s="22">
        <f>F31/F34</f>
        <v>0.0530691525</v>
      </c>
      <c r="H31" s="42"/>
      <c r="I31" s="132">
        <v>0.0</v>
      </c>
      <c r="J31" s="9">
        <v>11855.0</v>
      </c>
      <c r="K31" s="9">
        <v>0.0</v>
      </c>
      <c r="L31" s="9">
        <v>0.0</v>
      </c>
      <c r="M31" s="9">
        <f t="shared" si="19"/>
        <v>11855</v>
      </c>
      <c r="N31" s="22">
        <f>M31/M34</f>
        <v>0.06383162021</v>
      </c>
      <c r="O31" s="42"/>
      <c r="P31" s="9">
        <f t="shared" ref="P31:S31" si="22">B31+I31</f>
        <v>0</v>
      </c>
      <c r="Q31" s="9">
        <f t="shared" si="22"/>
        <v>26281</v>
      </c>
      <c r="R31" s="9">
        <f t="shared" si="22"/>
        <v>0</v>
      </c>
      <c r="S31" s="9">
        <f t="shared" si="22"/>
        <v>0</v>
      </c>
      <c r="T31" s="9">
        <f t="shared" si="21"/>
        <v>26281</v>
      </c>
      <c r="U31" s="22">
        <f>T31/T34</f>
        <v>0.05743765258</v>
      </c>
    </row>
    <row r="32" ht="12.0" customHeight="1">
      <c r="A32" s="19" t="s">
        <v>260</v>
      </c>
      <c r="B32" s="9">
        <v>0.0</v>
      </c>
      <c r="C32" s="9">
        <v>0.0</v>
      </c>
      <c r="D32" s="9">
        <v>0.0</v>
      </c>
      <c r="E32" s="9">
        <v>0.0</v>
      </c>
      <c r="F32" s="9">
        <f t="shared" si="18"/>
        <v>0</v>
      </c>
      <c r="G32" s="22">
        <f>F32/F34</f>
        <v>0</v>
      </c>
      <c r="H32" s="42"/>
      <c r="I32" s="132">
        <v>0.0</v>
      </c>
      <c r="J32" s="9">
        <v>689.0</v>
      </c>
      <c r="K32" s="9">
        <v>0.0</v>
      </c>
      <c r="L32" s="9">
        <v>0.0</v>
      </c>
      <c r="M32" s="9">
        <f t="shared" si="19"/>
        <v>689</v>
      </c>
      <c r="N32" s="22">
        <f>M32/M34</f>
        <v>0.003709825924</v>
      </c>
      <c r="O32" s="42"/>
      <c r="P32" s="9">
        <f t="shared" ref="P32:S32" si="23">B32+I32</f>
        <v>0</v>
      </c>
      <c r="Q32" s="9">
        <f t="shared" si="23"/>
        <v>689</v>
      </c>
      <c r="R32" s="9">
        <f t="shared" si="23"/>
        <v>0</v>
      </c>
      <c r="S32" s="9">
        <f t="shared" si="23"/>
        <v>0</v>
      </c>
      <c r="T32" s="9">
        <f t="shared" si="21"/>
        <v>689</v>
      </c>
      <c r="U32" s="22">
        <f>T32/T34</f>
        <v>0.001505823318</v>
      </c>
    </row>
    <row r="33" ht="12.0" customHeight="1">
      <c r="A33" s="19"/>
      <c r="B33" s="9"/>
      <c r="C33" s="9"/>
      <c r="D33" s="9"/>
      <c r="E33" s="9"/>
      <c r="F33" s="9"/>
      <c r="G33" s="9"/>
      <c r="H33" s="42"/>
      <c r="I33" s="9"/>
      <c r="J33" s="9"/>
      <c r="K33" s="9"/>
      <c r="L33" s="9"/>
      <c r="M33" s="9"/>
      <c r="N33" s="9"/>
      <c r="O33" s="42"/>
      <c r="P33" s="9"/>
      <c r="Q33" s="9"/>
      <c r="R33" s="9"/>
      <c r="S33" s="9"/>
      <c r="T33" s="9"/>
      <c r="U33" s="9"/>
    </row>
    <row r="34" ht="12.0" customHeight="1">
      <c r="A34" s="26" t="s">
        <v>11</v>
      </c>
      <c r="B34" s="27">
        <f t="shared" ref="B34:F34" si="24">+SUM(B29:B32)</f>
        <v>234684</v>
      </c>
      <c r="C34" s="27">
        <f t="shared" si="24"/>
        <v>25730</v>
      </c>
      <c r="D34" s="27">
        <f t="shared" si="24"/>
        <v>10301</v>
      </c>
      <c r="E34" s="27">
        <f t="shared" si="24"/>
        <v>1119</v>
      </c>
      <c r="F34" s="27">
        <f t="shared" si="24"/>
        <v>271834</v>
      </c>
      <c r="G34" s="28">
        <f>F34/F34</f>
        <v>1</v>
      </c>
      <c r="H34" s="27"/>
      <c r="I34" s="27">
        <f t="shared" ref="I34:M34" si="25">+SUM(I29:I32)</f>
        <v>157912</v>
      </c>
      <c r="J34" s="27">
        <f t="shared" si="25"/>
        <v>16109</v>
      </c>
      <c r="K34" s="27">
        <f t="shared" si="25"/>
        <v>1759</v>
      </c>
      <c r="L34" s="27">
        <f t="shared" si="25"/>
        <v>9943</v>
      </c>
      <c r="M34" s="27">
        <f t="shared" si="25"/>
        <v>185723</v>
      </c>
      <c r="N34" s="28">
        <f>M34/M34</f>
        <v>1</v>
      </c>
      <c r="O34" s="27"/>
      <c r="P34" s="27">
        <f t="shared" ref="P34:S34" si="26">B34+I34</f>
        <v>392596</v>
      </c>
      <c r="Q34" s="27">
        <f t="shared" si="26"/>
        <v>41839</v>
      </c>
      <c r="R34" s="27">
        <f t="shared" si="26"/>
        <v>12060</v>
      </c>
      <c r="S34" s="27">
        <f t="shared" si="26"/>
        <v>11062</v>
      </c>
      <c r="T34" s="27">
        <f>SUM(P34:S34)</f>
        <v>457557</v>
      </c>
      <c r="U34" s="28">
        <f>T34/T34</f>
        <v>1</v>
      </c>
    </row>
    <row r="35" ht="12.0" customHeight="1">
      <c r="A35" s="26" t="s">
        <v>12</v>
      </c>
      <c r="B35" s="28">
        <f>B34/F34</f>
        <v>0.8633357122</v>
      </c>
      <c r="C35" s="28">
        <f>C34/F34</f>
        <v>0.09465335462</v>
      </c>
      <c r="D35" s="28">
        <f>D34/F34</f>
        <v>0.03789445029</v>
      </c>
      <c r="E35" s="28">
        <f>E34/F34</f>
        <v>0.004116482854</v>
      </c>
      <c r="F35" s="28">
        <f>F34/F34</f>
        <v>1</v>
      </c>
      <c r="G35" s="28"/>
      <c r="H35" s="28"/>
      <c r="I35" s="28">
        <f>I34/M34</f>
        <v>0.850255488</v>
      </c>
      <c r="J35" s="28">
        <f>J34/M34</f>
        <v>0.08673669928</v>
      </c>
      <c r="K35" s="28">
        <f>K34/M34</f>
        <v>0.009471094049</v>
      </c>
      <c r="L35" s="28">
        <f>L34/M34</f>
        <v>0.05353671866</v>
      </c>
      <c r="M35" s="28">
        <f>M34/M34</f>
        <v>1</v>
      </c>
      <c r="N35" s="28"/>
      <c r="O35" s="28"/>
      <c r="P35" s="28">
        <f>P34/T34</f>
        <v>0.8580264317</v>
      </c>
      <c r="Q35" s="28">
        <f>Q34/T34</f>
        <v>0.0914399736</v>
      </c>
      <c r="R35" s="28">
        <f>R34/T34</f>
        <v>0.02635737187</v>
      </c>
      <c r="S35" s="28">
        <f>S34/T34</f>
        <v>0.02417622285</v>
      </c>
      <c r="T35" s="28">
        <f>T34/T34</f>
        <v>1</v>
      </c>
      <c r="U35" s="28"/>
    </row>
    <row r="36" ht="12.0" customHeight="1">
      <c r="A36" s="29" t="s">
        <v>21</v>
      </c>
      <c r="B36" s="9">
        <f t="shared" ref="B36:F36" si="27">SUM(B30:B32)</f>
        <v>0</v>
      </c>
      <c r="C36" s="9">
        <f t="shared" si="27"/>
        <v>25705</v>
      </c>
      <c r="D36" s="9">
        <f t="shared" si="27"/>
        <v>10301</v>
      </c>
      <c r="E36" s="9">
        <f t="shared" si="27"/>
        <v>41</v>
      </c>
      <c r="F36" s="9">
        <f t="shared" si="27"/>
        <v>36047</v>
      </c>
      <c r="G36" s="9"/>
      <c r="H36" s="9"/>
      <c r="I36" s="9">
        <f>SUM(I30:I32)</f>
        <v>0</v>
      </c>
      <c r="J36" s="9">
        <f t="shared" ref="J36:L36" si="28">SUM(J10:J32)</f>
        <v>16161.75362</v>
      </c>
      <c r="K36" s="9">
        <f t="shared" si="28"/>
        <v>1761.009662</v>
      </c>
      <c r="L36" s="9">
        <f t="shared" si="28"/>
        <v>9951.038647</v>
      </c>
      <c r="M36" s="9">
        <f>SUM(M30:M32)</f>
        <v>16109</v>
      </c>
      <c r="N36" s="9"/>
      <c r="O36" s="9"/>
      <c r="P36" s="9">
        <f t="shared" ref="P36:T36" si="29">SUM(P30:P32)</f>
        <v>0</v>
      </c>
      <c r="Q36" s="9">
        <f t="shared" si="29"/>
        <v>41814</v>
      </c>
      <c r="R36" s="9">
        <f t="shared" si="29"/>
        <v>10301</v>
      </c>
      <c r="S36" s="9">
        <f t="shared" si="29"/>
        <v>41</v>
      </c>
      <c r="T36" s="9">
        <f t="shared" si="29"/>
        <v>52156</v>
      </c>
      <c r="U36" s="9"/>
    </row>
    <row r="37" ht="12.0" customHeight="1">
      <c r="A37" s="29" t="s">
        <v>22</v>
      </c>
      <c r="B37" s="22">
        <f t="shared" ref="B37:F37" si="30">B36/B34</f>
        <v>0</v>
      </c>
      <c r="C37" s="22">
        <f t="shared" si="30"/>
        <v>0.9990283716</v>
      </c>
      <c r="D37" s="22">
        <f t="shared" si="30"/>
        <v>1</v>
      </c>
      <c r="E37" s="22">
        <f t="shared" si="30"/>
        <v>0.03663985702</v>
      </c>
      <c r="F37" s="230">
        <f t="shared" si="30"/>
        <v>0.1326066644</v>
      </c>
      <c r="G37" s="22"/>
      <c r="H37" s="22"/>
      <c r="I37" s="22">
        <f t="shared" ref="I37:M37" si="31">I36/I34</f>
        <v>0</v>
      </c>
      <c r="J37" s="22">
        <f t="shared" si="31"/>
        <v>1.003274792</v>
      </c>
      <c r="K37" s="22">
        <f t="shared" si="31"/>
        <v>1.001142502</v>
      </c>
      <c r="L37" s="22">
        <f t="shared" si="31"/>
        <v>1.000808473</v>
      </c>
      <c r="M37" s="230">
        <f t="shared" si="31"/>
        <v>0.08673669928</v>
      </c>
      <c r="N37" s="22"/>
      <c r="O37" s="22"/>
      <c r="P37" s="22">
        <f t="shared" ref="P37:T37" si="32">P36/P34</f>
        <v>0</v>
      </c>
      <c r="Q37" s="22">
        <f t="shared" si="32"/>
        <v>0.9994024714</v>
      </c>
      <c r="R37" s="22">
        <f t="shared" si="32"/>
        <v>0.854145937</v>
      </c>
      <c r="S37" s="22">
        <f t="shared" si="32"/>
        <v>0.003706382209</v>
      </c>
      <c r="T37" s="230">
        <f t="shared" si="32"/>
        <v>0.113987984</v>
      </c>
      <c r="U37" s="22"/>
    </row>
    <row r="38" ht="12.0" customHeight="1">
      <c r="A38" s="31" t="s">
        <v>24</v>
      </c>
      <c r="B38" s="32">
        <f>B36/F36</f>
        <v>0</v>
      </c>
      <c r="C38" s="32">
        <f>C36/F36</f>
        <v>0.7130967903</v>
      </c>
      <c r="D38" s="32">
        <f>D36/F36</f>
        <v>0.2857658058</v>
      </c>
      <c r="E38" s="32">
        <f>E36/F36</f>
        <v>0.001137403945</v>
      </c>
      <c r="F38" s="32">
        <f>F36/F36</f>
        <v>1</v>
      </c>
      <c r="G38" s="32"/>
      <c r="H38" s="32"/>
      <c r="I38" s="32">
        <f>I36/M36</f>
        <v>0</v>
      </c>
      <c r="J38" s="32">
        <f>J36/M36</f>
        <v>1.003274792</v>
      </c>
      <c r="K38" s="32">
        <f>K36/M36</f>
        <v>0.1093183725</v>
      </c>
      <c r="L38" s="32">
        <f>L36/M36</f>
        <v>0.6177316188</v>
      </c>
      <c r="M38" s="32">
        <f>M36/M36</f>
        <v>1</v>
      </c>
      <c r="N38" s="30"/>
      <c r="O38" s="32"/>
      <c r="P38" s="32">
        <f>P36/T36</f>
        <v>0</v>
      </c>
      <c r="Q38" s="32">
        <f>Q36/T36</f>
        <v>0.8017102539</v>
      </c>
      <c r="R38" s="32">
        <f>R36/T36</f>
        <v>0.1975036429</v>
      </c>
      <c r="S38" s="32">
        <f>S36/T36</f>
        <v>0.0007861032288</v>
      </c>
      <c r="T38" s="32">
        <f>T36/T36</f>
        <v>1</v>
      </c>
      <c r="U38" s="32"/>
    </row>
    <row r="39" ht="12.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33"/>
      <c r="L39" s="34"/>
      <c r="M39" s="34"/>
      <c r="N39" s="34"/>
      <c r="O39" s="9"/>
      <c r="P39" s="4"/>
    </row>
    <row r="40" ht="12.0" customHeight="1">
      <c r="A40" s="27" t="s">
        <v>28</v>
      </c>
      <c r="B40" s="9"/>
      <c r="C40" s="9"/>
      <c r="D40" s="9"/>
      <c r="E40" s="9"/>
      <c r="F40" s="9"/>
      <c r="G40" s="9"/>
      <c r="H40" s="9"/>
      <c r="I40" s="9"/>
      <c r="J40" s="9"/>
      <c r="K40" s="33"/>
      <c r="L40" s="33"/>
      <c r="M40" s="33"/>
      <c r="N40" s="33"/>
      <c r="O40" s="9"/>
      <c r="P40" s="4"/>
    </row>
    <row r="41" ht="12.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33"/>
      <c r="L41" s="33"/>
      <c r="M41" s="33"/>
      <c r="N41" s="33"/>
      <c r="O41" s="7"/>
      <c r="P41" s="4"/>
    </row>
    <row r="42" ht="12.0" customHeight="1">
      <c r="A42" s="41"/>
      <c r="B42" s="10" t="s">
        <v>257</v>
      </c>
      <c r="C42" s="11"/>
      <c r="D42" s="11"/>
      <c r="E42" s="11"/>
      <c r="F42" s="11"/>
      <c r="G42" s="72"/>
      <c r="H42" s="9"/>
      <c r="I42" s="10" t="s">
        <v>258</v>
      </c>
      <c r="J42" s="11"/>
      <c r="K42" s="11"/>
      <c r="L42" s="11"/>
      <c r="M42" s="11"/>
      <c r="N42" s="83"/>
      <c r="O42" s="9"/>
      <c r="P42" s="10" t="s">
        <v>86</v>
      </c>
      <c r="Q42" s="11"/>
      <c r="R42" s="11"/>
      <c r="S42" s="11"/>
      <c r="T42" s="11"/>
    </row>
    <row r="43" ht="24.0" customHeight="1">
      <c r="A43" s="15"/>
      <c r="B43" s="16" t="s">
        <v>13</v>
      </c>
      <c r="C43" s="16" t="s">
        <v>7</v>
      </c>
      <c r="D43" s="16" t="s">
        <v>8</v>
      </c>
      <c r="E43" s="16" t="s">
        <v>60</v>
      </c>
      <c r="F43" s="16" t="s">
        <v>11</v>
      </c>
      <c r="G43" s="17"/>
      <c r="H43" s="16"/>
      <c r="I43" s="16" t="s">
        <v>13</v>
      </c>
      <c r="J43" s="16" t="s">
        <v>7</v>
      </c>
      <c r="K43" s="16" t="s">
        <v>8</v>
      </c>
      <c r="L43" s="16" t="s">
        <v>60</v>
      </c>
      <c r="M43" s="16" t="s">
        <v>11</v>
      </c>
      <c r="N43" s="60"/>
      <c r="O43" s="16"/>
      <c r="P43" s="16" t="s">
        <v>13</v>
      </c>
      <c r="Q43" s="16" t="s">
        <v>7</v>
      </c>
      <c r="R43" s="16" t="s">
        <v>8</v>
      </c>
      <c r="S43" s="16" t="s">
        <v>60</v>
      </c>
      <c r="T43" s="16" t="s">
        <v>11</v>
      </c>
    </row>
    <row r="44" ht="12.0" customHeight="1">
      <c r="A44" s="9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85"/>
      <c r="O44" s="27"/>
      <c r="P44" s="9"/>
      <c r="Q44" s="9"/>
      <c r="R44" s="9"/>
      <c r="S44" s="9"/>
      <c r="T44" s="9"/>
    </row>
    <row r="45" ht="12.0" customHeight="1">
      <c r="A45" s="19" t="s">
        <v>62</v>
      </c>
      <c r="B45" s="27">
        <f t="shared" ref="B45:C45" si="33">B29/B9</f>
        <v>211.0467626</v>
      </c>
      <c r="C45" s="27">
        <f t="shared" si="33"/>
        <v>25</v>
      </c>
      <c r="D45" s="27"/>
      <c r="E45" s="27">
        <f t="shared" ref="E45:F45" si="34">E29/E9</f>
        <v>359.3333333</v>
      </c>
      <c r="F45" s="27">
        <f t="shared" si="34"/>
        <v>211.2786738</v>
      </c>
      <c r="G45" s="27"/>
      <c r="H45" s="27"/>
      <c r="I45" s="27">
        <f>I29/I9</f>
        <v>882.1899441</v>
      </c>
      <c r="J45" s="27"/>
      <c r="K45" s="27">
        <f t="shared" ref="K45:M45" si="35">K29/K9</f>
        <v>879.5</v>
      </c>
      <c r="L45" s="27">
        <f t="shared" si="35"/>
        <v>1242.875</v>
      </c>
      <c r="M45" s="27">
        <f t="shared" si="35"/>
        <v>897.4285714</v>
      </c>
      <c r="N45" s="27"/>
      <c r="O45" s="27"/>
      <c r="P45" s="27">
        <f t="shared" ref="P45:T45" si="36">P29/P9</f>
        <v>304.1022463</v>
      </c>
      <c r="Q45" s="27">
        <f t="shared" si="36"/>
        <v>25</v>
      </c>
      <c r="R45" s="27">
        <f t="shared" si="36"/>
        <v>879.5</v>
      </c>
      <c r="S45" s="27">
        <f t="shared" si="36"/>
        <v>1001.909091</v>
      </c>
      <c r="T45" s="27">
        <f t="shared" si="36"/>
        <v>310.6521073</v>
      </c>
    </row>
    <row r="46" ht="12.0" customHeight="1">
      <c r="A46" s="19" t="s">
        <v>259</v>
      </c>
      <c r="B46" s="27"/>
      <c r="C46" s="27">
        <f t="shared" ref="C46:F46" si="37">C30/C10</f>
        <v>176.234375</v>
      </c>
      <c r="D46" s="27">
        <f t="shared" si="37"/>
        <v>122.6309524</v>
      </c>
      <c r="E46" s="27">
        <f t="shared" si="37"/>
        <v>41</v>
      </c>
      <c r="F46" s="27">
        <f t="shared" si="37"/>
        <v>145.1073826</v>
      </c>
      <c r="G46" s="27"/>
      <c r="H46" s="27"/>
      <c r="I46" s="27"/>
      <c r="J46" s="27">
        <f t="shared" ref="J46:J48" si="39">J30/J10</f>
        <v>1188.333333</v>
      </c>
      <c r="K46" s="27"/>
      <c r="L46" s="27"/>
      <c r="M46" s="27">
        <f t="shared" ref="M46:M48" si="40">M30/M10</f>
        <v>1188.333333</v>
      </c>
      <c r="N46" s="27"/>
      <c r="O46" s="27"/>
      <c r="P46" s="27"/>
      <c r="Q46" s="27">
        <f t="shared" ref="Q46:T46" si="38">Q30/Q10</f>
        <v>221.5522388</v>
      </c>
      <c r="R46" s="27">
        <f t="shared" si="38"/>
        <v>122.6309524</v>
      </c>
      <c r="S46" s="27">
        <f t="shared" si="38"/>
        <v>41</v>
      </c>
      <c r="T46" s="27">
        <f t="shared" si="38"/>
        <v>165.6973684</v>
      </c>
    </row>
    <row r="47" ht="12.0" customHeight="1">
      <c r="A47" s="19" t="s">
        <v>17</v>
      </c>
      <c r="B47" s="27"/>
      <c r="C47" s="27">
        <f>C31/C11</f>
        <v>215.3134328</v>
      </c>
      <c r="D47" s="27"/>
      <c r="E47" s="27"/>
      <c r="F47" s="27">
        <f>F31/F11</f>
        <v>215.3134328</v>
      </c>
      <c r="G47" s="27"/>
      <c r="H47" s="27"/>
      <c r="I47" s="27"/>
      <c r="J47" s="27">
        <f t="shared" si="39"/>
        <v>846.7857143</v>
      </c>
      <c r="K47" s="27"/>
      <c r="L47" s="27"/>
      <c r="M47" s="27">
        <f t="shared" si="40"/>
        <v>846.7857143</v>
      </c>
      <c r="N47" s="27"/>
      <c r="O47" s="27"/>
      <c r="P47" s="27"/>
      <c r="Q47" s="27">
        <f t="shared" ref="Q47:Q48" si="41">Q31/Q11</f>
        <v>324.4567901</v>
      </c>
      <c r="R47" s="27"/>
      <c r="S47" s="27"/>
      <c r="T47" s="27">
        <f t="shared" ref="T47:T48" si="42">T31/T11</f>
        <v>324.4567901</v>
      </c>
    </row>
    <row r="48" ht="12.0" customHeight="1">
      <c r="A48" s="19" t="s">
        <v>260</v>
      </c>
      <c r="B48" s="27"/>
      <c r="C48" s="27"/>
      <c r="D48" s="27"/>
      <c r="E48" s="27"/>
      <c r="F48" s="27"/>
      <c r="G48" s="27"/>
      <c r="H48" s="27"/>
      <c r="I48" s="27"/>
      <c r="J48" s="27">
        <f t="shared" si="39"/>
        <v>689</v>
      </c>
      <c r="K48" s="27"/>
      <c r="L48" s="27"/>
      <c r="M48" s="27">
        <f t="shared" si="40"/>
        <v>689</v>
      </c>
      <c r="N48" s="27"/>
      <c r="O48" s="27"/>
      <c r="P48" s="27"/>
      <c r="Q48" s="27">
        <f t="shared" si="41"/>
        <v>689</v>
      </c>
      <c r="R48" s="27"/>
      <c r="S48" s="27"/>
      <c r="T48" s="27">
        <f t="shared" si="42"/>
        <v>689</v>
      </c>
    </row>
    <row r="49" ht="12.0" customHeight="1">
      <c r="A49" s="19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ht="12.0" customHeight="1">
      <c r="A50" s="26" t="s">
        <v>11</v>
      </c>
      <c r="B50" s="27">
        <f t="shared" ref="B50:F50" si="43">B34/B14</f>
        <v>211.0467626</v>
      </c>
      <c r="C50" s="27">
        <f t="shared" si="43"/>
        <v>194.9242424</v>
      </c>
      <c r="D50" s="27">
        <f t="shared" si="43"/>
        <v>122.6309524</v>
      </c>
      <c r="E50" s="27">
        <f t="shared" si="43"/>
        <v>279.75</v>
      </c>
      <c r="F50" s="27">
        <f t="shared" si="43"/>
        <v>204.0795796</v>
      </c>
      <c r="G50" s="27"/>
      <c r="H50" s="27"/>
      <c r="I50" s="27">
        <f t="shared" ref="I50:M50" si="44">I34/I14</f>
        <v>882.1899441</v>
      </c>
      <c r="J50" s="27">
        <f t="shared" si="44"/>
        <v>894.9444444</v>
      </c>
      <c r="K50" s="27">
        <f t="shared" si="44"/>
        <v>879.5</v>
      </c>
      <c r="L50" s="27">
        <f t="shared" si="44"/>
        <v>1242.875</v>
      </c>
      <c r="M50" s="27">
        <f t="shared" si="44"/>
        <v>897.2125604</v>
      </c>
      <c r="N50" s="27"/>
      <c r="O50" s="27"/>
      <c r="P50" s="27">
        <f t="shared" ref="P50:T50" si="45">P34/P14</f>
        <v>304.1022463</v>
      </c>
      <c r="Q50" s="27">
        <f t="shared" si="45"/>
        <v>278.9266667</v>
      </c>
      <c r="R50" s="27">
        <f t="shared" si="45"/>
        <v>140.2325581</v>
      </c>
      <c r="S50" s="27">
        <f t="shared" si="45"/>
        <v>921.8333333</v>
      </c>
      <c r="T50" s="27">
        <f t="shared" si="45"/>
        <v>297.3079922</v>
      </c>
    </row>
    <row r="51" ht="12.0" customHeight="1">
      <c r="A51" s="29" t="s">
        <v>21</v>
      </c>
      <c r="B51" s="27"/>
      <c r="C51" s="27">
        <f t="shared" ref="C51:F51" si="46">C36/C16</f>
        <v>196.221374</v>
      </c>
      <c r="D51" s="27">
        <f t="shared" si="46"/>
        <v>122.6309524</v>
      </c>
      <c r="E51" s="27">
        <f t="shared" si="46"/>
        <v>41</v>
      </c>
      <c r="F51" s="27">
        <f t="shared" si="46"/>
        <v>166.8842593</v>
      </c>
      <c r="G51" s="27"/>
      <c r="H51" s="27"/>
      <c r="I51" s="27"/>
      <c r="J51" s="27">
        <f>J36/J16</f>
        <v>1077.450242</v>
      </c>
      <c r="K51" s="27"/>
      <c r="L51" s="27"/>
      <c r="M51" s="27">
        <f>M36/M16</f>
        <v>894.9444444</v>
      </c>
      <c r="N51" s="27"/>
      <c r="O51" s="27"/>
      <c r="P51" s="27"/>
      <c r="Q51" s="27">
        <f t="shared" ref="Q51:T51" si="47">Q36/Q16</f>
        <v>280.6308725</v>
      </c>
      <c r="R51" s="27">
        <f t="shared" si="47"/>
        <v>122.6309524</v>
      </c>
      <c r="S51" s="27">
        <f t="shared" si="47"/>
        <v>41</v>
      </c>
      <c r="T51" s="27">
        <f t="shared" si="47"/>
        <v>222.8888889</v>
      </c>
    </row>
    <row r="52" ht="12.0" customHeight="1">
      <c r="A52" s="7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18"/>
      <c r="O52" s="48"/>
      <c r="P52" s="31"/>
      <c r="Q52" s="31"/>
      <c r="R52" s="31"/>
      <c r="S52" s="31"/>
      <c r="T52" s="31"/>
    </row>
    <row r="53" ht="12.0" customHeight="1">
      <c r="N53" s="86"/>
      <c r="P53" s="22"/>
      <c r="Q53" s="22"/>
      <c r="R53" s="22"/>
      <c r="S53" s="22"/>
      <c r="T53" s="22"/>
      <c r="U53" s="22"/>
    </row>
    <row r="54" ht="12.0" customHeight="1">
      <c r="A54" s="9" t="s">
        <v>264</v>
      </c>
      <c r="B54" s="9"/>
      <c r="C54" s="9"/>
      <c r="D54" s="9"/>
      <c r="E54" s="9"/>
      <c r="F54" s="9"/>
      <c r="G54" s="9"/>
      <c r="H54" s="9"/>
      <c r="I54" s="9"/>
      <c r="J54" s="9"/>
      <c r="K54" s="9"/>
      <c r="O54" s="9"/>
      <c r="P54" s="30"/>
      <c r="Q54" s="30"/>
      <c r="R54" s="30"/>
      <c r="S54" s="30"/>
      <c r="T54" s="30"/>
      <c r="U54" s="30"/>
    </row>
    <row r="55" ht="12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O55" s="9"/>
      <c r="P55" s="4"/>
    </row>
    <row r="56" ht="12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O56" s="9"/>
      <c r="P56" s="4"/>
    </row>
    <row r="57" ht="12.0" customHeight="1">
      <c r="A57" s="9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3"/>
      <c r="O57" s="51"/>
      <c r="P57" s="4"/>
    </row>
    <row r="58" ht="12.0" customHeight="1">
      <c r="A58" s="87" t="s">
        <v>150</v>
      </c>
      <c r="P58" s="4"/>
    </row>
    <row r="59" ht="12.0" customHeight="1">
      <c r="A59" s="52" t="s">
        <v>33</v>
      </c>
      <c r="B59" s="53" t="s">
        <v>265</v>
      </c>
      <c r="P59" s="4"/>
    </row>
    <row r="60" ht="12.0" customHeight="1">
      <c r="A60" s="88"/>
      <c r="P60" s="4"/>
    </row>
    <row r="61" ht="12.0" customHeight="1">
      <c r="A61" s="52"/>
      <c r="F61" s="54" t="s">
        <v>39</v>
      </c>
      <c r="G61" s="55">
        <f>F16-'Wales 2013'!F16</f>
        <v>-11</v>
      </c>
      <c r="P61" s="4"/>
    </row>
    <row r="62" ht="12.0" customHeight="1">
      <c r="F62" s="54" t="s">
        <v>40</v>
      </c>
      <c r="G62" s="55">
        <f>F9-'Wales 2012'!F9</f>
        <v>-33</v>
      </c>
      <c r="P62" s="4"/>
    </row>
    <row r="63" ht="12.0" customHeight="1">
      <c r="D63" s="37"/>
      <c r="F63" s="56" t="s">
        <v>41</v>
      </c>
      <c r="G63" s="57">
        <f>G61-G62</f>
        <v>22</v>
      </c>
      <c r="P63" s="4"/>
    </row>
    <row r="64" ht="12.0" customHeight="1">
      <c r="F64" s="54" t="s">
        <v>42</v>
      </c>
      <c r="G64" s="55">
        <f>M16-'Wales 2012'!M16</f>
        <v>-1</v>
      </c>
      <c r="P64" s="4"/>
    </row>
    <row r="65" ht="12.0" customHeight="1">
      <c r="F65" s="54" t="s">
        <v>43</v>
      </c>
      <c r="G65" s="58">
        <f>M9-'Wales 2012'!M9</f>
        <v>-12</v>
      </c>
      <c r="P65" s="4"/>
    </row>
    <row r="66" ht="12.0" customHeight="1">
      <c r="F66" s="56" t="s">
        <v>44</v>
      </c>
      <c r="G66" s="59">
        <f>G64-G65</f>
        <v>11</v>
      </c>
      <c r="P66" s="4"/>
    </row>
    <row r="67" ht="12.0" customHeight="1">
      <c r="F67" s="54" t="s">
        <v>45</v>
      </c>
      <c r="G67" s="55">
        <f>F36-'Wales 2012'!F36</f>
        <v>442</v>
      </c>
      <c r="P67" s="4"/>
    </row>
    <row r="68" ht="12.0" customHeight="1">
      <c r="F68" s="54" t="s">
        <v>46</v>
      </c>
      <c r="G68" s="55">
        <f>F29-'Wales 2012'!F29</f>
        <v>10199</v>
      </c>
      <c r="P68" s="4"/>
    </row>
    <row r="69" ht="12.0" customHeight="1">
      <c r="F69" s="56" t="s">
        <v>47</v>
      </c>
      <c r="G69" s="57">
        <f>G67-G68</f>
        <v>-9757</v>
      </c>
      <c r="P69" s="4"/>
    </row>
    <row r="70" ht="12.0" customHeight="1">
      <c r="F70" s="54" t="s">
        <v>48</v>
      </c>
      <c r="G70" s="55">
        <f>M36-'Wales 2012'!M36</f>
        <v>-426</v>
      </c>
      <c r="P70" s="4"/>
    </row>
    <row r="71" ht="12.0" customHeight="1">
      <c r="F71" s="54" t="s">
        <v>49</v>
      </c>
      <c r="G71" s="55">
        <f>M29-'Wales 2012'!M29</f>
        <v>-12560</v>
      </c>
      <c r="P71" s="4"/>
    </row>
    <row r="72" ht="12.0" customHeight="1">
      <c r="F72" s="56" t="s">
        <v>50</v>
      </c>
      <c r="G72" s="57">
        <f>G70-G71</f>
        <v>12134</v>
      </c>
      <c r="P72" s="4"/>
    </row>
    <row r="73" ht="12.0" customHeight="1">
      <c r="F73" s="56"/>
      <c r="G73" s="57"/>
      <c r="P73" s="4"/>
    </row>
    <row r="74" ht="12.0" customHeight="1">
      <c r="P74" s="4"/>
    </row>
    <row r="75" ht="12.0" customHeight="1">
      <c r="P75" s="4"/>
    </row>
    <row r="76" ht="12.0" customHeight="1">
      <c r="P76" s="4"/>
    </row>
    <row r="77" ht="12.0" customHeight="1">
      <c r="P77" s="4"/>
    </row>
    <row r="78" ht="12.0" customHeight="1">
      <c r="P78" s="4"/>
    </row>
    <row r="79" ht="12.0" customHeight="1">
      <c r="P79" s="4"/>
    </row>
    <row r="80" ht="12.0" customHeight="1">
      <c r="P80" s="4"/>
    </row>
    <row r="81" ht="12.0" customHeight="1">
      <c r="P81" s="4"/>
    </row>
    <row r="82" ht="12.0" customHeight="1">
      <c r="P82" s="4"/>
    </row>
    <row r="83" ht="12.0" customHeight="1">
      <c r="P83" s="4"/>
    </row>
    <row r="84" ht="12.0" customHeight="1">
      <c r="P84" s="4"/>
    </row>
    <row r="85" ht="12.0" customHeight="1">
      <c r="P85" s="4"/>
    </row>
    <row r="86" ht="12.0" customHeight="1">
      <c r="P86" s="4"/>
    </row>
    <row r="87" ht="12.0" customHeight="1">
      <c r="P87" s="4"/>
    </row>
    <row r="88" ht="12.0" customHeight="1">
      <c r="P88" s="4"/>
    </row>
    <row r="89" ht="12.0" customHeight="1">
      <c r="P89" s="4"/>
    </row>
    <row r="90" ht="12.0" customHeight="1">
      <c r="P90" s="4"/>
    </row>
    <row r="91" ht="12.0" customHeight="1">
      <c r="P91" s="4"/>
    </row>
    <row r="92" ht="12.0" customHeight="1">
      <c r="P92" s="4"/>
    </row>
    <row r="93" ht="12.0" customHeight="1">
      <c r="P93" s="4"/>
    </row>
    <row r="94" ht="12.0" customHeight="1">
      <c r="P94" s="4"/>
    </row>
    <row r="95" ht="12.0" customHeight="1">
      <c r="P95" s="4"/>
    </row>
    <row r="96" ht="12.0" customHeight="1">
      <c r="P96" s="4"/>
    </row>
    <row r="97" ht="12.0" customHeight="1">
      <c r="P97" s="4"/>
    </row>
    <row r="98" ht="12.0" customHeight="1">
      <c r="P98" s="4"/>
    </row>
    <row r="99" ht="12.0" customHeight="1">
      <c r="P99" s="4"/>
    </row>
    <row r="100" ht="12.0" customHeight="1">
      <c r="P100" s="4"/>
    </row>
    <row r="101" ht="12.0" customHeight="1">
      <c r="P101" s="4"/>
    </row>
    <row r="102" ht="12.0" customHeight="1">
      <c r="P102" s="4"/>
    </row>
    <row r="103" ht="12.0" customHeight="1">
      <c r="P103" s="4"/>
    </row>
    <row r="104" ht="12.0" customHeight="1">
      <c r="P104" s="4"/>
    </row>
    <row r="105" ht="12.0" customHeight="1">
      <c r="P105" s="4"/>
    </row>
    <row r="106" ht="12.0" customHeight="1">
      <c r="P106" s="4"/>
    </row>
    <row r="107" ht="12.0" customHeight="1">
      <c r="P107" s="4"/>
    </row>
    <row r="108" ht="12.0" customHeight="1">
      <c r="P108" s="4"/>
    </row>
    <row r="109" ht="12.0" customHeight="1">
      <c r="P109" s="4"/>
    </row>
    <row r="110" ht="12.0" customHeight="1">
      <c r="P110" s="4"/>
    </row>
    <row r="111" ht="12.0" customHeight="1">
      <c r="P111" s="4"/>
    </row>
    <row r="112" ht="12.0" customHeight="1">
      <c r="P112" s="4"/>
    </row>
    <row r="113" ht="12.0" customHeight="1">
      <c r="P113" s="4"/>
    </row>
    <row r="114" ht="12.0" customHeight="1">
      <c r="P114" s="4"/>
    </row>
    <row r="115" ht="12.0" customHeight="1">
      <c r="P115" s="4"/>
    </row>
    <row r="116" ht="12.0" customHeight="1">
      <c r="P116" s="4"/>
    </row>
    <row r="117" ht="12.0" customHeight="1">
      <c r="P117" s="4"/>
    </row>
    <row r="118" ht="12.0" customHeight="1">
      <c r="P118" s="4"/>
    </row>
    <row r="119" ht="12.0" customHeight="1">
      <c r="P119" s="4"/>
    </row>
    <row r="120" ht="12.0" customHeight="1">
      <c r="P120" s="4"/>
    </row>
    <row r="121" ht="12.0" customHeight="1">
      <c r="P121" s="4"/>
    </row>
    <row r="122" ht="12.0" customHeight="1">
      <c r="P122" s="4"/>
    </row>
    <row r="123" ht="12.0" customHeight="1">
      <c r="P123" s="4"/>
    </row>
    <row r="124" ht="12.0" customHeight="1">
      <c r="P124" s="4"/>
    </row>
    <row r="125" ht="12.0" customHeight="1">
      <c r="P125" s="4"/>
    </row>
    <row r="126" ht="12.0" customHeight="1">
      <c r="P126" s="4"/>
    </row>
    <row r="127" ht="12.0" customHeight="1">
      <c r="P127" s="4"/>
    </row>
    <row r="128" ht="12.0" customHeight="1">
      <c r="P128" s="4"/>
    </row>
    <row r="129" ht="12.0" customHeight="1">
      <c r="P129" s="4"/>
    </row>
    <row r="130" ht="12.0" customHeight="1">
      <c r="P130" s="4"/>
    </row>
    <row r="131" ht="12.0" customHeight="1">
      <c r="P131" s="4"/>
    </row>
    <row r="132" ht="12.0" customHeight="1">
      <c r="P132" s="4"/>
    </row>
    <row r="133" ht="12.0" customHeight="1">
      <c r="P133" s="4"/>
    </row>
    <row r="134" ht="12.0" customHeight="1">
      <c r="P134" s="4"/>
    </row>
    <row r="135" ht="12.0" customHeight="1">
      <c r="P135" s="4"/>
    </row>
    <row r="136" ht="12.0" customHeight="1">
      <c r="P136" s="4"/>
    </row>
    <row r="137" ht="12.0" customHeight="1">
      <c r="P137" s="4"/>
    </row>
    <row r="138" ht="12.0" customHeight="1">
      <c r="P138" s="4"/>
    </row>
    <row r="139" ht="12.0" customHeight="1">
      <c r="P139" s="4"/>
    </row>
    <row r="140" ht="12.0" customHeight="1">
      <c r="P140" s="4"/>
    </row>
    <row r="141" ht="12.0" customHeight="1">
      <c r="P141" s="4"/>
    </row>
    <row r="142" ht="12.0" customHeight="1">
      <c r="P142" s="4"/>
    </row>
    <row r="143" ht="12.0" customHeight="1">
      <c r="P143" s="4"/>
    </row>
    <row r="144" ht="12.0" customHeight="1">
      <c r="P144" s="4"/>
    </row>
    <row r="145" ht="12.0" customHeight="1">
      <c r="P145" s="4"/>
    </row>
    <row r="146" ht="12.0" customHeight="1">
      <c r="P146" s="4"/>
    </row>
    <row r="147" ht="12.0" customHeight="1">
      <c r="P147" s="4"/>
    </row>
    <row r="148" ht="12.0" customHeight="1">
      <c r="P148" s="4"/>
    </row>
    <row r="149" ht="12.0" customHeight="1">
      <c r="P149" s="4"/>
    </row>
    <row r="150" ht="12.0" customHeight="1">
      <c r="P150" s="4"/>
    </row>
    <row r="151" ht="12.0" customHeight="1">
      <c r="P151" s="4"/>
    </row>
    <row r="152" ht="12.0" customHeight="1">
      <c r="P152" s="4"/>
    </row>
    <row r="153" ht="12.0" customHeight="1">
      <c r="P153" s="4"/>
    </row>
    <row r="154" ht="12.0" customHeight="1">
      <c r="P154" s="4"/>
    </row>
    <row r="155" ht="12.0" customHeight="1">
      <c r="P155" s="4"/>
    </row>
    <row r="156" ht="12.0" customHeight="1">
      <c r="P156" s="4"/>
    </row>
    <row r="157" ht="12.0" customHeight="1">
      <c r="P157" s="4"/>
    </row>
    <row r="158" ht="12.0" customHeight="1">
      <c r="P158" s="4"/>
    </row>
    <row r="159" ht="12.0" customHeight="1">
      <c r="P159" s="4"/>
    </row>
    <row r="160" ht="12.0" customHeight="1">
      <c r="P160" s="4"/>
    </row>
    <row r="161" ht="12.0" customHeight="1">
      <c r="P161" s="4"/>
    </row>
    <row r="162" ht="12.0" customHeight="1">
      <c r="P162" s="4"/>
    </row>
    <row r="163" ht="12.0" customHeight="1">
      <c r="P163" s="4"/>
    </row>
    <row r="164" ht="12.0" customHeight="1">
      <c r="P164" s="4"/>
    </row>
    <row r="165" ht="12.0" customHeight="1">
      <c r="P165" s="4"/>
    </row>
    <row r="166" ht="12.0" customHeight="1">
      <c r="P166" s="4"/>
    </row>
    <row r="167" ht="12.0" customHeight="1">
      <c r="P167" s="4"/>
    </row>
    <row r="168" ht="12.0" customHeight="1">
      <c r="P168" s="4"/>
    </row>
    <row r="169" ht="12.0" customHeight="1">
      <c r="P169" s="4"/>
    </row>
    <row r="170" ht="12.0" customHeight="1">
      <c r="P170" s="4"/>
    </row>
    <row r="171" ht="12.0" customHeight="1">
      <c r="P171" s="4"/>
    </row>
    <row r="172" ht="12.0" customHeight="1">
      <c r="P172" s="4"/>
    </row>
    <row r="173" ht="12.0" customHeight="1">
      <c r="P173" s="4"/>
    </row>
    <row r="174" ht="12.0" customHeight="1">
      <c r="P174" s="4"/>
    </row>
    <row r="175" ht="12.0" customHeight="1">
      <c r="P175" s="4"/>
    </row>
    <row r="176" ht="12.0" customHeight="1">
      <c r="P176" s="4"/>
    </row>
    <row r="177" ht="12.0" customHeight="1">
      <c r="P177" s="4"/>
    </row>
    <row r="178" ht="12.0" customHeight="1">
      <c r="P178" s="4"/>
    </row>
    <row r="179" ht="12.0" customHeight="1">
      <c r="P179" s="4"/>
    </row>
    <row r="180" ht="12.0" customHeight="1">
      <c r="P180" s="4"/>
    </row>
    <row r="181" ht="12.0" customHeight="1">
      <c r="P181" s="4"/>
    </row>
    <row r="182" ht="12.0" customHeight="1">
      <c r="P182" s="4"/>
    </row>
    <row r="183" ht="12.0" customHeight="1">
      <c r="P183" s="4"/>
    </row>
    <row r="184" ht="12.0" customHeight="1">
      <c r="P184" s="4"/>
    </row>
    <row r="185" ht="12.0" customHeight="1">
      <c r="P185" s="4"/>
    </row>
    <row r="186" ht="12.0" customHeight="1">
      <c r="P186" s="4"/>
    </row>
    <row r="187" ht="12.0" customHeight="1">
      <c r="P187" s="4"/>
    </row>
    <row r="188" ht="12.0" customHeight="1">
      <c r="P188" s="4"/>
    </row>
    <row r="189" ht="12.0" customHeight="1">
      <c r="P189" s="4"/>
    </row>
    <row r="190" ht="12.0" customHeight="1">
      <c r="P190" s="4"/>
    </row>
    <row r="191" ht="12.0" customHeight="1">
      <c r="P191" s="4"/>
    </row>
    <row r="192" ht="12.0" customHeight="1">
      <c r="P192" s="4"/>
    </row>
    <row r="193" ht="12.0" customHeight="1">
      <c r="P193" s="4"/>
    </row>
    <row r="194" ht="12.0" customHeight="1">
      <c r="P194" s="4"/>
    </row>
    <row r="195" ht="12.0" customHeight="1">
      <c r="P195" s="4"/>
    </row>
    <row r="196" ht="12.0" customHeight="1">
      <c r="P196" s="4"/>
    </row>
    <row r="197" ht="12.0" customHeight="1">
      <c r="P197" s="4"/>
    </row>
    <row r="198" ht="12.0" customHeight="1">
      <c r="P198" s="4"/>
    </row>
    <row r="199" ht="12.0" customHeight="1">
      <c r="P199" s="4"/>
    </row>
    <row r="200" ht="12.0" customHeight="1">
      <c r="P200" s="4"/>
    </row>
    <row r="201" ht="12.0" customHeight="1">
      <c r="P201" s="4"/>
    </row>
    <row r="202" ht="12.0" customHeight="1">
      <c r="P202" s="4"/>
    </row>
    <row r="203" ht="12.0" customHeight="1">
      <c r="P203" s="4"/>
    </row>
    <row r="204" ht="12.0" customHeight="1">
      <c r="P204" s="4"/>
    </row>
    <row r="205" ht="12.0" customHeight="1">
      <c r="P205" s="4"/>
    </row>
    <row r="206" ht="12.0" customHeight="1">
      <c r="P206" s="4"/>
    </row>
    <row r="207" ht="12.0" customHeight="1">
      <c r="P207" s="4"/>
    </row>
    <row r="208" ht="12.0" customHeight="1">
      <c r="P208" s="4"/>
    </row>
    <row r="209" ht="12.0" customHeight="1">
      <c r="P209" s="4"/>
    </row>
    <row r="210" ht="12.0" customHeight="1">
      <c r="P210" s="4"/>
    </row>
    <row r="211" ht="12.0" customHeight="1">
      <c r="P211" s="4"/>
    </row>
    <row r="212" ht="12.0" customHeight="1">
      <c r="P212" s="4"/>
    </row>
    <row r="213" ht="12.0" customHeight="1">
      <c r="P213" s="4"/>
    </row>
    <row r="214" ht="12.0" customHeight="1">
      <c r="P214" s="4"/>
    </row>
    <row r="215" ht="12.0" customHeight="1">
      <c r="P215" s="4"/>
    </row>
    <row r="216" ht="12.0" customHeight="1">
      <c r="P216" s="4"/>
    </row>
    <row r="217" ht="12.0" customHeight="1">
      <c r="P217" s="4"/>
    </row>
    <row r="218" ht="12.0" customHeight="1">
      <c r="P218" s="4"/>
    </row>
    <row r="219" ht="12.0" customHeight="1">
      <c r="P219" s="4"/>
    </row>
    <row r="220" ht="12.0" customHeight="1">
      <c r="P220" s="4"/>
    </row>
    <row r="221" ht="12.0" customHeight="1">
      <c r="P221" s="4"/>
    </row>
    <row r="222" ht="12.0" customHeight="1">
      <c r="P222" s="4"/>
    </row>
    <row r="223" ht="12.0" customHeight="1">
      <c r="P223" s="4"/>
    </row>
    <row r="224" ht="12.0" customHeight="1">
      <c r="P224" s="4"/>
    </row>
    <row r="225" ht="12.0" customHeight="1">
      <c r="P225" s="4"/>
    </row>
    <row r="226" ht="12.0" customHeight="1">
      <c r="P226" s="4"/>
    </row>
    <row r="227" ht="12.0" customHeight="1">
      <c r="P227" s="4"/>
    </row>
    <row r="228" ht="12.0" customHeight="1">
      <c r="P228" s="4"/>
    </row>
    <row r="229" ht="12.0" customHeight="1">
      <c r="P229" s="4"/>
    </row>
    <row r="230" ht="12.0" customHeight="1">
      <c r="P230" s="4"/>
    </row>
    <row r="231" ht="12.0" customHeight="1">
      <c r="P231" s="4"/>
    </row>
    <row r="232" ht="12.0" customHeight="1">
      <c r="P232" s="4"/>
    </row>
    <row r="233" ht="12.0" customHeight="1">
      <c r="P233" s="4"/>
    </row>
    <row r="234" ht="12.0" customHeight="1">
      <c r="P234" s="4"/>
    </row>
    <row r="235" ht="12.0" customHeight="1">
      <c r="P235" s="4"/>
    </row>
    <row r="236" ht="12.0" customHeight="1">
      <c r="P236" s="4"/>
    </row>
    <row r="237" ht="12.0" customHeight="1">
      <c r="P237" s="4"/>
    </row>
    <row r="238" ht="12.0" customHeight="1">
      <c r="P238" s="4"/>
    </row>
    <row r="239" ht="12.0" customHeight="1">
      <c r="P239" s="4"/>
    </row>
    <row r="240" ht="12.0" customHeight="1">
      <c r="P240" s="4"/>
    </row>
    <row r="241" ht="12.0" customHeight="1">
      <c r="P241" s="4"/>
    </row>
    <row r="242" ht="12.0" customHeight="1">
      <c r="P242" s="4"/>
    </row>
    <row r="243" ht="12.0" customHeight="1">
      <c r="P243" s="4"/>
    </row>
    <row r="244" ht="12.0" customHeight="1">
      <c r="P244" s="4"/>
    </row>
    <row r="245" ht="12.0" customHeight="1">
      <c r="P245" s="4"/>
    </row>
    <row r="246" ht="12.0" customHeight="1">
      <c r="P246" s="4"/>
    </row>
    <row r="247" ht="12.0" customHeight="1">
      <c r="P247" s="4"/>
    </row>
    <row r="248" ht="12.0" customHeight="1">
      <c r="P248" s="4"/>
    </row>
    <row r="249" ht="12.0" customHeight="1">
      <c r="P249" s="4"/>
    </row>
    <row r="250" ht="12.0" customHeight="1">
      <c r="P250" s="4"/>
    </row>
    <row r="251" ht="12.0" customHeight="1">
      <c r="P251" s="4"/>
    </row>
    <row r="252" ht="12.0" customHeight="1">
      <c r="P252" s="4"/>
    </row>
    <row r="253" ht="12.0" customHeight="1">
      <c r="P253" s="4"/>
    </row>
    <row r="254" ht="12.0" customHeight="1">
      <c r="P254" s="4"/>
    </row>
    <row r="255" ht="12.0" customHeight="1">
      <c r="P255" s="4"/>
    </row>
    <row r="256" ht="12.0" customHeight="1">
      <c r="P256" s="4"/>
    </row>
    <row r="257" ht="12.0" customHeight="1">
      <c r="P257" s="4"/>
    </row>
    <row r="258" ht="12.0" customHeight="1">
      <c r="P258" s="4"/>
    </row>
    <row r="259" ht="12.0" customHeight="1">
      <c r="P259" s="4"/>
    </row>
    <row r="260" ht="12.0" customHeight="1">
      <c r="P260" s="4"/>
    </row>
    <row r="261" ht="12.0" customHeight="1">
      <c r="P261" s="4"/>
    </row>
    <row r="262" ht="12.0" customHeight="1">
      <c r="P262" s="4"/>
    </row>
    <row r="263" ht="12.0" customHeight="1">
      <c r="P263" s="4"/>
    </row>
    <row r="264" ht="12.0" customHeight="1">
      <c r="P264" s="4"/>
    </row>
    <row r="265" ht="12.0" customHeight="1">
      <c r="P265" s="4"/>
    </row>
    <row r="266" ht="12.0" customHeight="1">
      <c r="P266" s="4"/>
    </row>
    <row r="267" ht="12.0" customHeight="1">
      <c r="P267" s="4"/>
    </row>
    <row r="268" ht="12.0" customHeight="1">
      <c r="P268" s="4"/>
    </row>
    <row r="269" ht="12.0" customHeight="1">
      <c r="P269" s="4"/>
    </row>
    <row r="270" ht="12.0" customHeight="1">
      <c r="P270" s="4"/>
    </row>
    <row r="271" ht="12.0" customHeight="1">
      <c r="P271" s="4"/>
    </row>
    <row r="272" ht="12.0" customHeight="1">
      <c r="P272" s="4"/>
    </row>
    <row r="273" ht="12.0" customHeight="1">
      <c r="P273" s="4"/>
    </row>
    <row r="274" ht="12.0" customHeight="1">
      <c r="P274" s="4"/>
    </row>
    <row r="275" ht="12.0" customHeight="1">
      <c r="P275" s="4"/>
    </row>
    <row r="276" ht="12.0" customHeight="1">
      <c r="P276" s="4"/>
    </row>
    <row r="277" ht="12.0" customHeight="1">
      <c r="P277" s="4"/>
    </row>
    <row r="278" ht="12.0" customHeight="1">
      <c r="P278" s="4"/>
    </row>
    <row r="279" ht="12.0" customHeight="1">
      <c r="P279" s="4"/>
    </row>
    <row r="280" ht="12.0" customHeight="1">
      <c r="P280" s="4"/>
    </row>
    <row r="281" ht="12.0" customHeight="1">
      <c r="P281" s="4"/>
    </row>
    <row r="282" ht="12.0" customHeight="1">
      <c r="P282" s="4"/>
    </row>
    <row r="283" ht="12.0" customHeight="1">
      <c r="P283" s="4"/>
    </row>
    <row r="284" ht="12.0" customHeight="1">
      <c r="P284" s="4"/>
    </row>
    <row r="285" ht="12.0" customHeight="1">
      <c r="P285" s="4"/>
    </row>
    <row r="286" ht="12.0" customHeight="1">
      <c r="P286" s="4"/>
    </row>
    <row r="287" ht="12.0" customHeight="1">
      <c r="P287" s="4"/>
    </row>
    <row r="288" ht="12.0" customHeight="1">
      <c r="P288" s="4"/>
    </row>
    <row r="289" ht="12.0" customHeight="1">
      <c r="P289" s="4"/>
    </row>
    <row r="290" ht="12.0" customHeight="1">
      <c r="P290" s="4"/>
    </row>
    <row r="291" ht="12.0" customHeight="1">
      <c r="P291" s="4"/>
    </row>
    <row r="292" ht="12.0" customHeight="1">
      <c r="P292" s="4"/>
    </row>
    <row r="293" ht="12.0" customHeight="1">
      <c r="P293" s="4"/>
    </row>
    <row r="294" ht="12.0" customHeight="1">
      <c r="P294" s="4"/>
    </row>
    <row r="295" ht="12.0" customHeight="1">
      <c r="P295" s="4"/>
    </row>
    <row r="296" ht="12.0" customHeight="1">
      <c r="P296" s="4"/>
    </row>
    <row r="297" ht="12.0" customHeight="1">
      <c r="P297" s="4"/>
    </row>
    <row r="298" ht="12.0" customHeight="1">
      <c r="P298" s="4"/>
    </row>
    <row r="299" ht="12.0" customHeight="1">
      <c r="P299" s="4"/>
    </row>
    <row r="300" ht="12.0" customHeight="1">
      <c r="P300" s="4"/>
    </row>
    <row r="301" ht="12.0" customHeight="1">
      <c r="P301" s="4"/>
    </row>
    <row r="302" ht="12.0" customHeight="1">
      <c r="P302" s="4"/>
    </row>
    <row r="303" ht="12.0" customHeight="1">
      <c r="P303" s="4"/>
    </row>
    <row r="304" ht="12.0" customHeight="1">
      <c r="P304" s="4"/>
    </row>
    <row r="305" ht="12.0" customHeight="1">
      <c r="P305" s="4"/>
    </row>
    <row r="306" ht="12.0" customHeight="1">
      <c r="P306" s="4"/>
    </row>
    <row r="307" ht="12.0" customHeight="1">
      <c r="P307" s="4"/>
    </row>
    <row r="308" ht="12.0" customHeight="1">
      <c r="P308" s="4"/>
    </row>
    <row r="309" ht="12.0" customHeight="1">
      <c r="P309" s="4"/>
    </row>
    <row r="310" ht="12.0" customHeight="1">
      <c r="P310" s="4"/>
    </row>
    <row r="311" ht="12.0" customHeight="1">
      <c r="P311" s="4"/>
    </row>
    <row r="312" ht="12.0" customHeight="1">
      <c r="P312" s="4"/>
    </row>
    <row r="313" ht="12.0" customHeight="1">
      <c r="P313" s="4"/>
    </row>
    <row r="314" ht="12.0" customHeight="1">
      <c r="P314" s="4"/>
    </row>
    <row r="315" ht="12.0" customHeight="1">
      <c r="P315" s="4"/>
    </row>
    <row r="316" ht="12.0" customHeight="1">
      <c r="P316" s="4"/>
    </row>
    <row r="317" ht="12.0" customHeight="1">
      <c r="P317" s="4"/>
    </row>
    <row r="318" ht="12.0" customHeight="1">
      <c r="P318" s="4"/>
    </row>
    <row r="319" ht="12.0" customHeight="1">
      <c r="P319" s="4"/>
    </row>
    <row r="320" ht="12.0" customHeight="1">
      <c r="P320" s="4"/>
    </row>
    <row r="321" ht="12.0" customHeight="1">
      <c r="P321" s="4"/>
    </row>
    <row r="322" ht="12.0" customHeight="1">
      <c r="P322" s="4"/>
    </row>
    <row r="323" ht="12.0" customHeight="1">
      <c r="P323" s="4"/>
    </row>
    <row r="324" ht="12.0" customHeight="1">
      <c r="P324" s="4"/>
    </row>
    <row r="325" ht="12.0" customHeight="1">
      <c r="P325" s="4"/>
    </row>
    <row r="326" ht="12.0" customHeight="1">
      <c r="P326" s="4"/>
    </row>
    <row r="327" ht="12.0" customHeight="1">
      <c r="P327" s="4"/>
    </row>
    <row r="328" ht="12.0" customHeight="1">
      <c r="P328" s="4"/>
    </row>
    <row r="329" ht="12.0" customHeight="1">
      <c r="P329" s="4"/>
    </row>
    <row r="330" ht="12.0" customHeight="1">
      <c r="P330" s="4"/>
    </row>
    <row r="331" ht="12.0" customHeight="1">
      <c r="P331" s="4"/>
    </row>
    <row r="332" ht="12.0" customHeight="1">
      <c r="P332" s="4"/>
    </row>
    <row r="333" ht="12.0" customHeight="1">
      <c r="P333" s="4"/>
    </row>
    <row r="334" ht="12.0" customHeight="1">
      <c r="P334" s="4"/>
    </row>
    <row r="335" ht="12.0" customHeight="1">
      <c r="P335" s="4"/>
    </row>
    <row r="336" ht="12.0" customHeight="1">
      <c r="P336" s="4"/>
    </row>
    <row r="337" ht="12.0" customHeight="1">
      <c r="P337" s="4"/>
    </row>
    <row r="338" ht="12.0" customHeight="1">
      <c r="P338" s="4"/>
    </row>
    <row r="339" ht="12.0" customHeight="1">
      <c r="P339" s="4"/>
    </row>
    <row r="340" ht="12.0" customHeight="1">
      <c r="P340" s="4"/>
    </row>
    <row r="341" ht="12.0" customHeight="1">
      <c r="P341" s="4"/>
    </row>
    <row r="342" ht="12.0" customHeight="1">
      <c r="P342" s="4"/>
    </row>
    <row r="343" ht="12.0" customHeight="1">
      <c r="P343" s="4"/>
    </row>
    <row r="344" ht="12.0" customHeight="1">
      <c r="P344" s="4"/>
    </row>
    <row r="345" ht="12.0" customHeight="1">
      <c r="P345" s="4"/>
    </row>
    <row r="346" ht="12.0" customHeight="1">
      <c r="P346" s="4"/>
    </row>
    <row r="347" ht="12.0" customHeight="1">
      <c r="P347" s="4"/>
    </row>
    <row r="348" ht="12.0" customHeight="1">
      <c r="P348" s="4"/>
    </row>
    <row r="349" ht="12.0" customHeight="1">
      <c r="P349" s="4"/>
    </row>
    <row r="350" ht="12.0" customHeight="1">
      <c r="P350" s="4"/>
    </row>
    <row r="351" ht="12.0" customHeight="1">
      <c r="P351" s="4"/>
    </row>
    <row r="352" ht="12.0" customHeight="1">
      <c r="P352" s="4"/>
    </row>
    <row r="353" ht="12.0" customHeight="1">
      <c r="P353" s="4"/>
    </row>
    <row r="354" ht="12.0" customHeight="1">
      <c r="P354" s="4"/>
    </row>
    <row r="355" ht="12.0" customHeight="1">
      <c r="P355" s="4"/>
    </row>
    <row r="356" ht="12.0" customHeight="1">
      <c r="P356" s="4"/>
    </row>
    <row r="357" ht="12.0" customHeight="1">
      <c r="P357" s="4"/>
    </row>
    <row r="358" ht="12.0" customHeight="1">
      <c r="P358" s="4"/>
    </row>
    <row r="359" ht="12.0" customHeight="1">
      <c r="P359" s="4"/>
    </row>
    <row r="360" ht="12.0" customHeight="1">
      <c r="P360" s="4"/>
    </row>
    <row r="361" ht="12.0" customHeight="1">
      <c r="P361" s="4"/>
    </row>
    <row r="362" ht="12.0" customHeight="1">
      <c r="P362" s="4"/>
    </row>
    <row r="363" ht="12.0" customHeight="1">
      <c r="P363" s="4"/>
    </row>
    <row r="364" ht="12.0" customHeight="1">
      <c r="P364" s="4"/>
    </row>
    <row r="365" ht="12.0" customHeight="1">
      <c r="P365" s="4"/>
    </row>
    <row r="366" ht="12.0" customHeight="1">
      <c r="P366" s="4"/>
    </row>
    <row r="367" ht="12.0" customHeight="1">
      <c r="P367" s="4"/>
    </row>
    <row r="368" ht="12.0" customHeight="1">
      <c r="P368" s="4"/>
    </row>
    <row r="369" ht="12.0" customHeight="1">
      <c r="P369" s="4"/>
    </row>
    <row r="370" ht="12.0" customHeight="1">
      <c r="P370" s="4"/>
    </row>
    <row r="371" ht="12.0" customHeight="1">
      <c r="P371" s="4"/>
    </row>
    <row r="372" ht="12.0" customHeight="1">
      <c r="P372" s="4"/>
    </row>
    <row r="373" ht="12.0" customHeight="1">
      <c r="P373" s="4"/>
    </row>
    <row r="374" ht="12.0" customHeight="1">
      <c r="P374" s="4"/>
    </row>
    <row r="375" ht="12.0" customHeight="1">
      <c r="P375" s="4"/>
    </row>
    <row r="376" ht="12.0" customHeight="1">
      <c r="P376" s="4"/>
    </row>
    <row r="377" ht="12.0" customHeight="1">
      <c r="P377" s="4"/>
    </row>
    <row r="378" ht="12.0" customHeight="1">
      <c r="P378" s="4"/>
    </row>
    <row r="379" ht="12.0" customHeight="1">
      <c r="P379" s="4"/>
    </row>
    <row r="380" ht="12.0" customHeight="1">
      <c r="P380" s="4"/>
    </row>
    <row r="381" ht="12.0" customHeight="1">
      <c r="P381" s="4"/>
    </row>
    <row r="382" ht="12.0" customHeight="1">
      <c r="P382" s="4"/>
    </row>
    <row r="383" ht="12.0" customHeight="1">
      <c r="P383" s="4"/>
    </row>
    <row r="384" ht="12.0" customHeight="1">
      <c r="P384" s="4"/>
    </row>
    <row r="385" ht="12.0" customHeight="1">
      <c r="P385" s="4"/>
    </row>
    <row r="386" ht="12.0" customHeight="1">
      <c r="P386" s="4"/>
    </row>
    <row r="387" ht="12.0" customHeight="1">
      <c r="P387" s="4"/>
    </row>
    <row r="388" ht="12.0" customHeight="1">
      <c r="P388" s="4"/>
    </row>
    <row r="389" ht="12.0" customHeight="1">
      <c r="P389" s="4"/>
    </row>
    <row r="390" ht="12.0" customHeight="1">
      <c r="P390" s="4"/>
    </row>
    <row r="391" ht="12.0" customHeight="1">
      <c r="P391" s="4"/>
    </row>
    <row r="392" ht="12.0" customHeight="1">
      <c r="P392" s="4"/>
    </row>
    <row r="393" ht="12.0" customHeight="1">
      <c r="P393" s="4"/>
    </row>
    <row r="394" ht="12.0" customHeight="1">
      <c r="P394" s="4"/>
    </row>
    <row r="395" ht="12.0" customHeight="1">
      <c r="P395" s="4"/>
    </row>
    <row r="396" ht="12.0" customHeight="1">
      <c r="P396" s="4"/>
    </row>
    <row r="397" ht="12.0" customHeight="1">
      <c r="P397" s="4"/>
    </row>
    <row r="398" ht="12.0" customHeight="1">
      <c r="P398" s="4"/>
    </row>
    <row r="399" ht="12.0" customHeight="1">
      <c r="P399" s="4"/>
    </row>
    <row r="400" ht="12.0" customHeight="1">
      <c r="P400" s="4"/>
    </row>
    <row r="401" ht="12.0" customHeight="1">
      <c r="P401" s="4"/>
    </row>
    <row r="402" ht="12.0" customHeight="1">
      <c r="P402" s="4"/>
    </row>
    <row r="403" ht="12.0" customHeight="1">
      <c r="P403" s="4"/>
    </row>
    <row r="404" ht="12.0" customHeight="1">
      <c r="P404" s="4"/>
    </row>
    <row r="405" ht="12.0" customHeight="1">
      <c r="P405" s="4"/>
    </row>
    <row r="406" ht="12.0" customHeight="1">
      <c r="P406" s="4"/>
    </row>
    <row r="407" ht="12.0" customHeight="1">
      <c r="P407" s="4"/>
    </row>
    <row r="408" ht="12.0" customHeight="1">
      <c r="P408" s="4"/>
    </row>
    <row r="409" ht="12.0" customHeight="1">
      <c r="P409" s="4"/>
    </row>
    <row r="410" ht="12.0" customHeight="1">
      <c r="P410" s="4"/>
    </row>
    <row r="411" ht="12.0" customHeight="1">
      <c r="P411" s="4"/>
    </row>
    <row r="412" ht="12.0" customHeight="1">
      <c r="P412" s="4"/>
    </row>
    <row r="413" ht="12.0" customHeight="1">
      <c r="P413" s="4"/>
    </row>
    <row r="414" ht="12.0" customHeight="1">
      <c r="P414" s="4"/>
    </row>
    <row r="415" ht="12.0" customHeight="1">
      <c r="P415" s="4"/>
    </row>
    <row r="416" ht="12.0" customHeight="1">
      <c r="P416" s="4"/>
    </row>
    <row r="417" ht="12.0" customHeight="1">
      <c r="P417" s="4"/>
    </row>
    <row r="418" ht="12.0" customHeight="1">
      <c r="P418" s="4"/>
    </row>
    <row r="419" ht="12.0" customHeight="1">
      <c r="P419" s="4"/>
    </row>
    <row r="420" ht="12.0" customHeight="1">
      <c r="P420" s="4"/>
    </row>
    <row r="421" ht="12.0" customHeight="1">
      <c r="P421" s="4"/>
    </row>
    <row r="422" ht="12.0" customHeight="1">
      <c r="P422" s="4"/>
    </row>
    <row r="423" ht="12.0" customHeight="1">
      <c r="P423" s="4"/>
    </row>
    <row r="424" ht="12.0" customHeight="1">
      <c r="P424" s="4"/>
    </row>
    <row r="425" ht="12.0" customHeight="1">
      <c r="P425" s="4"/>
    </row>
    <row r="426" ht="12.0" customHeight="1">
      <c r="P426" s="4"/>
    </row>
    <row r="427" ht="12.0" customHeight="1">
      <c r="P427" s="4"/>
    </row>
    <row r="428" ht="12.0" customHeight="1">
      <c r="P428" s="4"/>
    </row>
    <row r="429" ht="12.0" customHeight="1">
      <c r="P429" s="4"/>
    </row>
    <row r="430" ht="12.0" customHeight="1">
      <c r="P430" s="4"/>
    </row>
    <row r="431" ht="12.0" customHeight="1">
      <c r="P431" s="4"/>
    </row>
    <row r="432" ht="12.0" customHeight="1">
      <c r="P432" s="4"/>
    </row>
    <row r="433" ht="12.0" customHeight="1">
      <c r="P433" s="4"/>
    </row>
    <row r="434" ht="12.0" customHeight="1">
      <c r="P434" s="4"/>
    </row>
    <row r="435" ht="12.0" customHeight="1">
      <c r="P435" s="4"/>
    </row>
    <row r="436" ht="12.0" customHeight="1">
      <c r="P436" s="4"/>
    </row>
    <row r="437" ht="12.0" customHeight="1">
      <c r="P437" s="4"/>
    </row>
    <row r="438" ht="12.0" customHeight="1">
      <c r="P438" s="4"/>
    </row>
    <row r="439" ht="12.0" customHeight="1">
      <c r="P439" s="4"/>
    </row>
    <row r="440" ht="12.0" customHeight="1">
      <c r="P440" s="4"/>
    </row>
    <row r="441" ht="12.0" customHeight="1">
      <c r="P441" s="4"/>
    </row>
    <row r="442" ht="12.0" customHeight="1">
      <c r="P442" s="4"/>
    </row>
    <row r="443" ht="12.0" customHeight="1">
      <c r="P443" s="4"/>
    </row>
    <row r="444" ht="12.0" customHeight="1">
      <c r="P444" s="4"/>
    </row>
    <row r="445" ht="12.0" customHeight="1">
      <c r="P445" s="4"/>
    </row>
    <row r="446" ht="12.0" customHeight="1">
      <c r="P446" s="4"/>
    </row>
    <row r="447" ht="12.0" customHeight="1">
      <c r="P447" s="4"/>
    </row>
    <row r="448" ht="12.0" customHeight="1">
      <c r="P448" s="4"/>
    </row>
    <row r="449" ht="12.0" customHeight="1">
      <c r="P449" s="4"/>
    </row>
    <row r="450" ht="12.0" customHeight="1">
      <c r="P450" s="4"/>
    </row>
    <row r="451" ht="12.0" customHeight="1">
      <c r="P451" s="4"/>
    </row>
    <row r="452" ht="12.0" customHeight="1">
      <c r="P452" s="4"/>
    </row>
    <row r="453" ht="12.0" customHeight="1">
      <c r="P453" s="4"/>
    </row>
    <row r="454" ht="12.0" customHeight="1">
      <c r="P454" s="4"/>
    </row>
    <row r="455" ht="12.0" customHeight="1">
      <c r="P455" s="4"/>
    </row>
    <row r="456" ht="12.0" customHeight="1">
      <c r="P456" s="4"/>
    </row>
    <row r="457" ht="12.0" customHeight="1">
      <c r="P457" s="4"/>
    </row>
    <row r="458" ht="12.0" customHeight="1">
      <c r="P458" s="4"/>
    </row>
    <row r="459" ht="12.0" customHeight="1">
      <c r="P459" s="4"/>
    </row>
    <row r="460" ht="12.0" customHeight="1">
      <c r="P460" s="4"/>
    </row>
    <row r="461" ht="12.0" customHeight="1">
      <c r="P461" s="4"/>
    </row>
    <row r="462" ht="12.0" customHeight="1">
      <c r="P462" s="4"/>
    </row>
    <row r="463" ht="12.0" customHeight="1">
      <c r="P463" s="4"/>
    </row>
    <row r="464" ht="12.0" customHeight="1">
      <c r="P464" s="4"/>
    </row>
    <row r="465" ht="12.0" customHeight="1">
      <c r="P465" s="4"/>
    </row>
    <row r="466" ht="12.0" customHeight="1">
      <c r="P466" s="4"/>
    </row>
    <row r="467" ht="12.0" customHeight="1">
      <c r="P467" s="4"/>
    </row>
    <row r="468" ht="12.0" customHeight="1">
      <c r="P468" s="4"/>
    </row>
    <row r="469" ht="12.0" customHeight="1">
      <c r="P469" s="4"/>
    </row>
    <row r="470" ht="12.0" customHeight="1">
      <c r="P470" s="4"/>
    </row>
    <row r="471" ht="12.0" customHeight="1">
      <c r="P471" s="4"/>
    </row>
    <row r="472" ht="12.0" customHeight="1">
      <c r="P472" s="4"/>
    </row>
    <row r="473" ht="12.0" customHeight="1">
      <c r="P473" s="4"/>
    </row>
    <row r="474" ht="12.0" customHeight="1">
      <c r="P474" s="4"/>
    </row>
    <row r="475" ht="12.0" customHeight="1">
      <c r="P475" s="4"/>
    </row>
    <row r="476" ht="12.0" customHeight="1">
      <c r="P476" s="4"/>
    </row>
    <row r="477" ht="12.0" customHeight="1">
      <c r="P477" s="4"/>
    </row>
    <row r="478" ht="12.0" customHeight="1">
      <c r="P478" s="4"/>
    </row>
    <row r="479" ht="12.0" customHeight="1">
      <c r="P479" s="4"/>
    </row>
    <row r="480" ht="12.0" customHeight="1">
      <c r="P480" s="4"/>
    </row>
    <row r="481" ht="12.0" customHeight="1">
      <c r="P481" s="4"/>
    </row>
    <row r="482" ht="12.0" customHeight="1">
      <c r="P482" s="4"/>
    </row>
    <row r="483" ht="12.0" customHeight="1">
      <c r="P483" s="4"/>
    </row>
    <row r="484" ht="12.0" customHeight="1">
      <c r="P484" s="4"/>
    </row>
    <row r="485" ht="12.0" customHeight="1">
      <c r="P485" s="4"/>
    </row>
    <row r="486" ht="12.0" customHeight="1">
      <c r="P486" s="4"/>
    </row>
    <row r="487" ht="12.0" customHeight="1">
      <c r="P487" s="4"/>
    </row>
    <row r="488" ht="12.0" customHeight="1">
      <c r="P488" s="4"/>
    </row>
    <row r="489" ht="12.0" customHeight="1">
      <c r="P489" s="4"/>
    </row>
    <row r="490" ht="12.0" customHeight="1">
      <c r="P490" s="4"/>
    </row>
    <row r="491" ht="12.0" customHeight="1">
      <c r="P491" s="4"/>
    </row>
    <row r="492" ht="12.0" customHeight="1">
      <c r="P492" s="4"/>
    </row>
    <row r="493" ht="12.0" customHeight="1">
      <c r="P493" s="4"/>
    </row>
    <row r="494" ht="12.0" customHeight="1">
      <c r="P494" s="4"/>
    </row>
    <row r="495" ht="12.0" customHeight="1">
      <c r="P495" s="4"/>
    </row>
    <row r="496" ht="12.0" customHeight="1">
      <c r="P496" s="4"/>
    </row>
    <row r="497" ht="12.0" customHeight="1">
      <c r="P497" s="4"/>
    </row>
    <row r="498" ht="12.0" customHeight="1">
      <c r="P498" s="4"/>
    </row>
    <row r="499" ht="12.0" customHeight="1">
      <c r="P499" s="4"/>
    </row>
    <row r="500" ht="12.0" customHeight="1">
      <c r="P500" s="4"/>
    </row>
    <row r="501" ht="12.0" customHeight="1">
      <c r="P501" s="4"/>
    </row>
    <row r="502" ht="12.0" customHeight="1">
      <c r="P502" s="4"/>
    </row>
    <row r="503" ht="12.0" customHeight="1">
      <c r="P503" s="4"/>
    </row>
    <row r="504" ht="12.0" customHeight="1">
      <c r="P504" s="4"/>
    </row>
    <row r="505" ht="12.0" customHeight="1">
      <c r="P505" s="4"/>
    </row>
    <row r="506" ht="12.0" customHeight="1">
      <c r="P506" s="4"/>
    </row>
    <row r="507" ht="12.0" customHeight="1">
      <c r="P507" s="4"/>
    </row>
    <row r="508" ht="12.0" customHeight="1">
      <c r="P508" s="4"/>
    </row>
    <row r="509" ht="12.0" customHeight="1">
      <c r="P509" s="4"/>
    </row>
    <row r="510" ht="12.0" customHeight="1">
      <c r="P510" s="4"/>
    </row>
    <row r="511" ht="12.0" customHeight="1">
      <c r="P511" s="4"/>
    </row>
    <row r="512" ht="12.0" customHeight="1">
      <c r="P512" s="4"/>
    </row>
    <row r="513" ht="12.0" customHeight="1">
      <c r="P513" s="4"/>
    </row>
    <row r="514" ht="12.0" customHeight="1">
      <c r="P514" s="4"/>
    </row>
    <row r="515" ht="12.0" customHeight="1">
      <c r="P515" s="4"/>
    </row>
    <row r="516" ht="12.0" customHeight="1">
      <c r="P516" s="4"/>
    </row>
    <row r="517" ht="12.0" customHeight="1">
      <c r="P517" s="4"/>
    </row>
    <row r="518" ht="12.0" customHeight="1">
      <c r="P518" s="4"/>
    </row>
    <row r="519" ht="12.0" customHeight="1">
      <c r="P519" s="4"/>
    </row>
    <row r="520" ht="12.0" customHeight="1">
      <c r="P520" s="4"/>
    </row>
    <row r="521" ht="12.0" customHeight="1">
      <c r="P521" s="4"/>
    </row>
    <row r="522" ht="12.0" customHeight="1">
      <c r="P522" s="4"/>
    </row>
    <row r="523" ht="12.0" customHeight="1">
      <c r="P523" s="4"/>
    </row>
    <row r="524" ht="12.0" customHeight="1">
      <c r="P524" s="4"/>
    </row>
    <row r="525" ht="12.0" customHeight="1">
      <c r="P525" s="4"/>
    </row>
    <row r="526" ht="12.0" customHeight="1">
      <c r="P526" s="4"/>
    </row>
    <row r="527" ht="12.0" customHeight="1">
      <c r="P527" s="4"/>
    </row>
    <row r="528" ht="12.0" customHeight="1">
      <c r="P528" s="4"/>
    </row>
    <row r="529" ht="12.0" customHeight="1">
      <c r="P529" s="4"/>
    </row>
    <row r="530" ht="12.0" customHeight="1">
      <c r="P530" s="4"/>
    </row>
    <row r="531" ht="12.0" customHeight="1">
      <c r="P531" s="4"/>
    </row>
    <row r="532" ht="12.0" customHeight="1">
      <c r="P532" s="4"/>
    </row>
    <row r="533" ht="12.0" customHeight="1">
      <c r="P533" s="4"/>
    </row>
    <row r="534" ht="12.0" customHeight="1">
      <c r="P534" s="4"/>
    </row>
    <row r="535" ht="12.0" customHeight="1">
      <c r="P535" s="4"/>
    </row>
    <row r="536" ht="12.0" customHeight="1">
      <c r="P536" s="4"/>
    </row>
    <row r="537" ht="12.0" customHeight="1">
      <c r="P537" s="4"/>
    </row>
    <row r="538" ht="12.0" customHeight="1">
      <c r="P538" s="4"/>
    </row>
    <row r="539" ht="12.0" customHeight="1">
      <c r="P539" s="4"/>
    </row>
    <row r="540" ht="12.0" customHeight="1">
      <c r="P540" s="4"/>
    </row>
    <row r="541" ht="12.0" customHeight="1">
      <c r="P541" s="4"/>
    </row>
    <row r="542" ht="12.0" customHeight="1">
      <c r="P542" s="4"/>
    </row>
    <row r="543" ht="12.0" customHeight="1">
      <c r="P543" s="4"/>
    </row>
    <row r="544" ht="12.0" customHeight="1">
      <c r="P544" s="4"/>
    </row>
    <row r="545" ht="12.0" customHeight="1">
      <c r="P545" s="4"/>
    </row>
    <row r="546" ht="12.0" customHeight="1">
      <c r="P546" s="4"/>
    </row>
    <row r="547" ht="12.0" customHeight="1">
      <c r="P547" s="4"/>
    </row>
    <row r="548" ht="12.0" customHeight="1">
      <c r="P548" s="4"/>
    </row>
    <row r="549" ht="12.0" customHeight="1">
      <c r="P549" s="4"/>
    </row>
    <row r="550" ht="12.0" customHeight="1">
      <c r="P550" s="4"/>
    </row>
    <row r="551" ht="12.0" customHeight="1">
      <c r="P551" s="4"/>
    </row>
    <row r="552" ht="12.0" customHeight="1">
      <c r="P552" s="4"/>
    </row>
    <row r="553" ht="12.0" customHeight="1">
      <c r="P553" s="4"/>
    </row>
    <row r="554" ht="12.0" customHeight="1">
      <c r="P554" s="4"/>
    </row>
    <row r="555" ht="12.0" customHeight="1">
      <c r="P555" s="4"/>
    </row>
    <row r="556" ht="12.0" customHeight="1">
      <c r="P556" s="4"/>
    </row>
    <row r="557" ht="12.0" customHeight="1">
      <c r="P557" s="4"/>
    </row>
    <row r="558" ht="12.0" customHeight="1">
      <c r="P558" s="4"/>
    </row>
    <row r="559" ht="12.0" customHeight="1">
      <c r="P559" s="4"/>
    </row>
    <row r="560" ht="12.0" customHeight="1">
      <c r="P560" s="4"/>
    </row>
    <row r="561" ht="12.0" customHeight="1">
      <c r="P561" s="4"/>
    </row>
    <row r="562" ht="12.0" customHeight="1">
      <c r="P562" s="4"/>
    </row>
    <row r="563" ht="12.0" customHeight="1">
      <c r="P563" s="4"/>
    </row>
    <row r="564" ht="12.0" customHeight="1">
      <c r="P564" s="4"/>
    </row>
    <row r="565" ht="12.0" customHeight="1">
      <c r="P565" s="4"/>
    </row>
    <row r="566" ht="12.0" customHeight="1">
      <c r="P566" s="4"/>
    </row>
    <row r="567" ht="12.0" customHeight="1">
      <c r="P567" s="4"/>
    </row>
    <row r="568" ht="12.0" customHeight="1">
      <c r="P568" s="4"/>
    </row>
    <row r="569" ht="12.0" customHeight="1">
      <c r="P569" s="4"/>
    </row>
    <row r="570" ht="12.0" customHeight="1">
      <c r="P570" s="4"/>
    </row>
    <row r="571" ht="12.0" customHeight="1">
      <c r="P571" s="4"/>
    </row>
    <row r="572" ht="12.0" customHeight="1">
      <c r="P572" s="4"/>
    </row>
    <row r="573" ht="12.0" customHeight="1">
      <c r="P573" s="4"/>
    </row>
    <row r="574" ht="12.0" customHeight="1">
      <c r="P574" s="4"/>
    </row>
    <row r="575" ht="12.0" customHeight="1">
      <c r="P575" s="4"/>
    </row>
    <row r="576" ht="12.0" customHeight="1">
      <c r="P576" s="4"/>
    </row>
    <row r="577" ht="12.0" customHeight="1">
      <c r="P577" s="4"/>
    </row>
    <row r="578" ht="12.0" customHeight="1">
      <c r="P578" s="4"/>
    </row>
    <row r="579" ht="12.0" customHeight="1">
      <c r="P579" s="4"/>
    </row>
    <row r="580" ht="12.0" customHeight="1">
      <c r="P580" s="4"/>
    </row>
    <row r="581" ht="12.0" customHeight="1">
      <c r="P581" s="4"/>
    </row>
    <row r="582" ht="12.0" customHeight="1">
      <c r="P582" s="4"/>
    </row>
    <row r="583" ht="12.0" customHeight="1">
      <c r="P583" s="4"/>
    </row>
    <row r="584" ht="12.0" customHeight="1">
      <c r="P584" s="4"/>
    </row>
    <row r="585" ht="12.0" customHeight="1">
      <c r="P585" s="4"/>
    </row>
    <row r="586" ht="12.0" customHeight="1">
      <c r="P586" s="4"/>
    </row>
    <row r="587" ht="12.0" customHeight="1">
      <c r="P587" s="4"/>
    </row>
    <row r="588" ht="12.0" customHeight="1">
      <c r="P588" s="4"/>
    </row>
    <row r="589" ht="12.0" customHeight="1">
      <c r="P589" s="4"/>
    </row>
    <row r="590" ht="12.0" customHeight="1">
      <c r="P590" s="4"/>
    </row>
    <row r="591" ht="12.0" customHeight="1">
      <c r="P591" s="4"/>
    </row>
    <row r="592" ht="12.0" customHeight="1">
      <c r="P592" s="4"/>
    </row>
    <row r="593" ht="12.0" customHeight="1">
      <c r="P593" s="4"/>
    </row>
    <row r="594" ht="12.0" customHeight="1">
      <c r="P594" s="4"/>
    </row>
    <row r="595" ht="12.0" customHeight="1">
      <c r="P595" s="4"/>
    </row>
    <row r="596" ht="12.0" customHeight="1">
      <c r="P596" s="4"/>
    </row>
    <row r="597" ht="12.0" customHeight="1">
      <c r="P597" s="4"/>
    </row>
    <row r="598" ht="12.0" customHeight="1">
      <c r="P598" s="4"/>
    </row>
    <row r="599" ht="12.0" customHeight="1">
      <c r="P599" s="4"/>
    </row>
    <row r="600" ht="12.0" customHeight="1">
      <c r="P600" s="4"/>
    </row>
    <row r="601" ht="12.0" customHeight="1">
      <c r="P601" s="4"/>
    </row>
    <row r="602" ht="12.0" customHeight="1">
      <c r="P602" s="4"/>
    </row>
    <row r="603" ht="12.0" customHeight="1">
      <c r="P603" s="4"/>
    </row>
    <row r="604" ht="12.0" customHeight="1">
      <c r="P604" s="4"/>
    </row>
    <row r="605" ht="12.0" customHeight="1">
      <c r="P605" s="4"/>
    </row>
    <row r="606" ht="12.0" customHeight="1">
      <c r="P606" s="4"/>
    </row>
    <row r="607" ht="12.0" customHeight="1">
      <c r="P607" s="4"/>
    </row>
    <row r="608" ht="12.0" customHeight="1">
      <c r="P608" s="4"/>
    </row>
    <row r="609" ht="12.0" customHeight="1">
      <c r="P609" s="4"/>
    </row>
    <row r="610" ht="12.0" customHeight="1">
      <c r="P610" s="4"/>
    </row>
    <row r="611" ht="12.0" customHeight="1">
      <c r="P611" s="4"/>
    </row>
    <row r="612" ht="12.0" customHeight="1">
      <c r="P612" s="4"/>
    </row>
    <row r="613" ht="12.0" customHeight="1">
      <c r="P613" s="4"/>
    </row>
    <row r="614" ht="12.0" customHeight="1">
      <c r="P614" s="4"/>
    </row>
    <row r="615" ht="12.0" customHeight="1">
      <c r="P615" s="4"/>
    </row>
    <row r="616" ht="12.0" customHeight="1">
      <c r="P616" s="4"/>
    </row>
    <row r="617" ht="12.0" customHeight="1">
      <c r="P617" s="4"/>
    </row>
    <row r="618" ht="12.0" customHeight="1">
      <c r="P618" s="4"/>
    </row>
    <row r="619" ht="12.0" customHeight="1">
      <c r="P619" s="4"/>
    </row>
    <row r="620" ht="12.0" customHeight="1">
      <c r="P620" s="4"/>
    </row>
    <row r="621" ht="12.0" customHeight="1">
      <c r="P621" s="4"/>
    </row>
    <row r="622" ht="12.0" customHeight="1">
      <c r="P622" s="4"/>
    </row>
    <row r="623" ht="12.0" customHeight="1">
      <c r="P623" s="4"/>
    </row>
    <row r="624" ht="12.0" customHeight="1">
      <c r="P624" s="4"/>
    </row>
    <row r="625" ht="12.0" customHeight="1">
      <c r="P625" s="4"/>
    </row>
    <row r="626" ht="12.0" customHeight="1">
      <c r="P626" s="4"/>
    </row>
    <row r="627" ht="12.0" customHeight="1">
      <c r="P627" s="4"/>
    </row>
    <row r="628" ht="12.0" customHeight="1">
      <c r="P628" s="4"/>
    </row>
    <row r="629" ht="12.0" customHeight="1">
      <c r="P629" s="4"/>
    </row>
    <row r="630" ht="12.0" customHeight="1">
      <c r="P630" s="4"/>
    </row>
    <row r="631" ht="12.0" customHeight="1">
      <c r="P631" s="4"/>
    </row>
    <row r="632" ht="12.0" customHeight="1">
      <c r="P632" s="4"/>
    </row>
    <row r="633" ht="12.0" customHeight="1">
      <c r="P633" s="4"/>
    </row>
    <row r="634" ht="12.0" customHeight="1">
      <c r="P634" s="4"/>
    </row>
    <row r="635" ht="12.0" customHeight="1">
      <c r="P635" s="4"/>
    </row>
    <row r="636" ht="12.0" customHeight="1">
      <c r="P636" s="4"/>
    </row>
    <row r="637" ht="12.0" customHeight="1">
      <c r="P637" s="4"/>
    </row>
    <row r="638" ht="12.0" customHeight="1">
      <c r="P638" s="4"/>
    </row>
    <row r="639" ht="12.0" customHeight="1">
      <c r="P639" s="4"/>
    </row>
    <row r="640" ht="12.0" customHeight="1">
      <c r="P640" s="4"/>
    </row>
    <row r="641" ht="12.0" customHeight="1">
      <c r="P641" s="4"/>
    </row>
    <row r="642" ht="12.0" customHeight="1">
      <c r="P642" s="4"/>
    </row>
    <row r="643" ht="12.0" customHeight="1">
      <c r="P643" s="4"/>
    </row>
    <row r="644" ht="12.0" customHeight="1">
      <c r="P644" s="4"/>
    </row>
    <row r="645" ht="12.0" customHeight="1">
      <c r="P645" s="4"/>
    </row>
    <row r="646" ht="12.0" customHeight="1">
      <c r="P646" s="4"/>
    </row>
    <row r="647" ht="12.0" customHeight="1">
      <c r="P647" s="4"/>
    </row>
    <row r="648" ht="12.0" customHeight="1">
      <c r="P648" s="4"/>
    </row>
    <row r="649" ht="12.0" customHeight="1">
      <c r="P649" s="4"/>
    </row>
    <row r="650" ht="12.0" customHeight="1">
      <c r="P650" s="4"/>
    </row>
    <row r="651" ht="12.0" customHeight="1">
      <c r="P651" s="4"/>
    </row>
    <row r="652" ht="12.0" customHeight="1">
      <c r="P652" s="4"/>
    </row>
    <row r="653" ht="12.0" customHeight="1">
      <c r="P653" s="4"/>
    </row>
    <row r="654" ht="12.0" customHeight="1">
      <c r="P654" s="4"/>
    </row>
    <row r="655" ht="12.0" customHeight="1">
      <c r="P655" s="4"/>
    </row>
    <row r="656" ht="12.0" customHeight="1">
      <c r="P656" s="4"/>
    </row>
    <row r="657" ht="12.0" customHeight="1">
      <c r="P657" s="4"/>
    </row>
    <row r="658" ht="12.0" customHeight="1">
      <c r="P658" s="4"/>
    </row>
    <row r="659" ht="12.0" customHeight="1">
      <c r="P659" s="4"/>
    </row>
    <row r="660" ht="12.0" customHeight="1">
      <c r="P660" s="4"/>
    </row>
    <row r="661" ht="12.0" customHeight="1">
      <c r="P661" s="4"/>
    </row>
    <row r="662" ht="12.0" customHeight="1">
      <c r="P662" s="4"/>
    </row>
    <row r="663" ht="12.0" customHeight="1">
      <c r="P663" s="4"/>
    </row>
    <row r="664" ht="12.0" customHeight="1">
      <c r="P664" s="4"/>
    </row>
    <row r="665" ht="12.0" customHeight="1">
      <c r="P665" s="4"/>
    </row>
    <row r="666" ht="12.0" customHeight="1">
      <c r="P666" s="4"/>
    </row>
    <row r="667" ht="12.0" customHeight="1">
      <c r="P667" s="4"/>
    </row>
    <row r="668" ht="12.0" customHeight="1">
      <c r="P668" s="4"/>
    </row>
    <row r="669" ht="12.0" customHeight="1">
      <c r="P669" s="4"/>
    </row>
    <row r="670" ht="12.0" customHeight="1">
      <c r="P670" s="4"/>
    </row>
    <row r="671" ht="12.0" customHeight="1">
      <c r="P671" s="4"/>
    </row>
    <row r="672" ht="12.0" customHeight="1">
      <c r="P672" s="4"/>
    </row>
    <row r="673" ht="12.0" customHeight="1">
      <c r="P673" s="4"/>
    </row>
    <row r="674" ht="12.0" customHeight="1">
      <c r="P674" s="4"/>
    </row>
    <row r="675" ht="12.0" customHeight="1">
      <c r="P675" s="4"/>
    </row>
    <row r="676" ht="12.0" customHeight="1">
      <c r="P676" s="4"/>
    </row>
    <row r="677" ht="12.0" customHeight="1">
      <c r="P677" s="4"/>
    </row>
    <row r="678" ht="12.0" customHeight="1">
      <c r="P678" s="4"/>
    </row>
    <row r="679" ht="12.0" customHeight="1">
      <c r="P679" s="4"/>
    </row>
    <row r="680" ht="12.0" customHeight="1">
      <c r="P680" s="4"/>
    </row>
    <row r="681" ht="12.0" customHeight="1">
      <c r="P681" s="4"/>
    </row>
    <row r="682" ht="12.0" customHeight="1">
      <c r="P682" s="4"/>
    </row>
    <row r="683" ht="12.0" customHeight="1">
      <c r="P683" s="4"/>
    </row>
    <row r="684" ht="12.0" customHeight="1">
      <c r="P684" s="4"/>
    </row>
    <row r="685" ht="12.0" customHeight="1">
      <c r="P685" s="4"/>
    </row>
    <row r="686" ht="12.0" customHeight="1">
      <c r="P686" s="4"/>
    </row>
    <row r="687" ht="12.0" customHeight="1">
      <c r="P687" s="4"/>
    </row>
    <row r="688" ht="12.0" customHeight="1">
      <c r="P688" s="4"/>
    </row>
    <row r="689" ht="12.0" customHeight="1">
      <c r="P689" s="4"/>
    </row>
    <row r="690" ht="12.0" customHeight="1">
      <c r="P690" s="4"/>
    </row>
    <row r="691" ht="12.0" customHeight="1">
      <c r="P691" s="4"/>
    </row>
    <row r="692" ht="12.0" customHeight="1">
      <c r="P692" s="4"/>
    </row>
    <row r="693" ht="12.0" customHeight="1">
      <c r="P693" s="4"/>
    </row>
    <row r="694" ht="12.0" customHeight="1">
      <c r="P694" s="4"/>
    </row>
    <row r="695" ht="12.0" customHeight="1">
      <c r="P695" s="4"/>
    </row>
    <row r="696" ht="12.0" customHeight="1">
      <c r="P696" s="4"/>
    </row>
    <row r="697" ht="12.0" customHeight="1">
      <c r="P697" s="4"/>
    </row>
    <row r="698" ht="12.0" customHeight="1">
      <c r="P698" s="4"/>
    </row>
    <row r="699" ht="12.0" customHeight="1">
      <c r="P699" s="4"/>
    </row>
    <row r="700" ht="12.0" customHeight="1">
      <c r="P700" s="4"/>
    </row>
    <row r="701" ht="12.0" customHeight="1">
      <c r="P701" s="4"/>
    </row>
    <row r="702" ht="12.0" customHeight="1">
      <c r="P702" s="4"/>
    </row>
    <row r="703" ht="12.0" customHeight="1">
      <c r="P703" s="4"/>
    </row>
    <row r="704" ht="12.0" customHeight="1">
      <c r="P704" s="4"/>
    </row>
    <row r="705" ht="12.0" customHeight="1">
      <c r="P705" s="4"/>
    </row>
    <row r="706" ht="12.0" customHeight="1">
      <c r="P706" s="4"/>
    </row>
    <row r="707" ht="12.0" customHeight="1">
      <c r="P707" s="4"/>
    </row>
    <row r="708" ht="12.0" customHeight="1">
      <c r="P708" s="4"/>
    </row>
    <row r="709" ht="12.0" customHeight="1">
      <c r="P709" s="4"/>
    </row>
    <row r="710" ht="12.0" customHeight="1">
      <c r="P710" s="4"/>
    </row>
    <row r="711" ht="12.0" customHeight="1">
      <c r="P711" s="4"/>
    </row>
    <row r="712" ht="12.0" customHeight="1">
      <c r="P712" s="4"/>
    </row>
    <row r="713" ht="12.0" customHeight="1">
      <c r="P713" s="4"/>
    </row>
    <row r="714" ht="12.0" customHeight="1">
      <c r="P714" s="4"/>
    </row>
    <row r="715" ht="12.0" customHeight="1">
      <c r="P715" s="4"/>
    </row>
    <row r="716" ht="12.0" customHeight="1">
      <c r="P716" s="4"/>
    </row>
    <row r="717" ht="12.0" customHeight="1">
      <c r="P717" s="4"/>
    </row>
    <row r="718" ht="12.0" customHeight="1">
      <c r="P718" s="4"/>
    </row>
    <row r="719" ht="12.0" customHeight="1">
      <c r="P719" s="4"/>
    </row>
    <row r="720" ht="12.0" customHeight="1">
      <c r="P720" s="4"/>
    </row>
    <row r="721" ht="12.0" customHeight="1">
      <c r="P721" s="4"/>
    </row>
    <row r="722" ht="12.0" customHeight="1">
      <c r="P722" s="4"/>
    </row>
    <row r="723" ht="12.0" customHeight="1">
      <c r="P723" s="4"/>
    </row>
    <row r="724" ht="12.0" customHeight="1">
      <c r="P724" s="4"/>
    </row>
    <row r="725" ht="12.0" customHeight="1">
      <c r="P725" s="4"/>
    </row>
    <row r="726" ht="12.0" customHeight="1">
      <c r="P726" s="4"/>
    </row>
    <row r="727" ht="12.0" customHeight="1">
      <c r="P727" s="4"/>
    </row>
    <row r="728" ht="12.0" customHeight="1">
      <c r="P728" s="4"/>
    </row>
    <row r="729" ht="12.0" customHeight="1">
      <c r="P729" s="4"/>
    </row>
    <row r="730" ht="12.0" customHeight="1">
      <c r="P730" s="4"/>
    </row>
    <row r="731" ht="12.0" customHeight="1">
      <c r="P731" s="4"/>
    </row>
    <row r="732" ht="12.0" customHeight="1">
      <c r="P732" s="4"/>
    </row>
    <row r="733" ht="12.0" customHeight="1">
      <c r="P733" s="4"/>
    </row>
    <row r="734" ht="12.0" customHeight="1">
      <c r="P734" s="4"/>
    </row>
    <row r="735" ht="12.0" customHeight="1">
      <c r="P735" s="4"/>
    </row>
    <row r="736" ht="12.0" customHeight="1">
      <c r="P736" s="4"/>
    </row>
    <row r="737" ht="12.0" customHeight="1">
      <c r="P737" s="4"/>
    </row>
    <row r="738" ht="12.0" customHeight="1">
      <c r="P738" s="4"/>
    </row>
    <row r="739" ht="12.0" customHeight="1">
      <c r="P739" s="4"/>
    </row>
    <row r="740" ht="12.0" customHeight="1">
      <c r="P740" s="4"/>
    </row>
    <row r="741" ht="12.0" customHeight="1">
      <c r="P741" s="4"/>
    </row>
    <row r="742" ht="12.0" customHeight="1">
      <c r="P742" s="4"/>
    </row>
    <row r="743" ht="12.0" customHeight="1">
      <c r="P743" s="4"/>
    </row>
    <row r="744" ht="12.0" customHeight="1">
      <c r="P744" s="4"/>
    </row>
    <row r="745" ht="12.0" customHeight="1">
      <c r="P745" s="4"/>
    </row>
    <row r="746" ht="12.0" customHeight="1">
      <c r="P746" s="4"/>
    </row>
    <row r="747" ht="12.0" customHeight="1">
      <c r="P747" s="4"/>
    </row>
    <row r="748" ht="12.0" customHeight="1">
      <c r="P748" s="4"/>
    </row>
    <row r="749" ht="12.0" customHeight="1">
      <c r="P749" s="4"/>
    </row>
    <row r="750" ht="12.0" customHeight="1">
      <c r="P750" s="4"/>
    </row>
    <row r="751" ht="12.0" customHeight="1">
      <c r="P751" s="4"/>
    </row>
    <row r="752" ht="12.0" customHeight="1">
      <c r="P752" s="4"/>
    </row>
    <row r="753" ht="12.0" customHeight="1">
      <c r="P753" s="4"/>
    </row>
    <row r="754" ht="12.0" customHeight="1">
      <c r="P754" s="4"/>
    </row>
    <row r="755" ht="12.0" customHeight="1">
      <c r="P755" s="4"/>
    </row>
    <row r="756" ht="12.0" customHeight="1">
      <c r="P756" s="4"/>
    </row>
    <row r="757" ht="12.0" customHeight="1">
      <c r="P757" s="4"/>
    </row>
    <row r="758" ht="12.0" customHeight="1">
      <c r="P758" s="4"/>
    </row>
    <row r="759" ht="12.0" customHeight="1">
      <c r="P759" s="4"/>
    </row>
    <row r="760" ht="12.0" customHeight="1">
      <c r="P760" s="4"/>
    </row>
    <row r="761" ht="12.0" customHeight="1">
      <c r="P761" s="4"/>
    </row>
    <row r="762" ht="12.0" customHeight="1">
      <c r="P762" s="4"/>
    </row>
    <row r="763" ht="12.0" customHeight="1">
      <c r="P763" s="4"/>
    </row>
    <row r="764" ht="12.0" customHeight="1">
      <c r="P764" s="4"/>
    </row>
    <row r="765" ht="12.0" customHeight="1">
      <c r="P765" s="4"/>
    </row>
    <row r="766" ht="12.0" customHeight="1">
      <c r="P766" s="4"/>
    </row>
    <row r="767" ht="12.0" customHeight="1">
      <c r="P767" s="4"/>
    </row>
    <row r="768" ht="12.0" customHeight="1">
      <c r="P768" s="4"/>
    </row>
    <row r="769" ht="12.0" customHeight="1">
      <c r="P769" s="4"/>
    </row>
    <row r="770" ht="12.0" customHeight="1">
      <c r="P770" s="4"/>
    </row>
    <row r="771" ht="12.0" customHeight="1">
      <c r="P771" s="4"/>
    </row>
    <row r="772" ht="12.0" customHeight="1">
      <c r="P772" s="4"/>
    </row>
    <row r="773" ht="12.0" customHeight="1">
      <c r="P773" s="4"/>
    </row>
    <row r="774" ht="12.0" customHeight="1">
      <c r="P774" s="4"/>
    </row>
    <row r="775" ht="12.0" customHeight="1">
      <c r="P775" s="4"/>
    </row>
    <row r="776" ht="12.0" customHeight="1">
      <c r="P776" s="4"/>
    </row>
    <row r="777" ht="12.0" customHeight="1">
      <c r="P777" s="4"/>
    </row>
    <row r="778" ht="12.0" customHeight="1">
      <c r="P778" s="4"/>
    </row>
    <row r="779" ht="12.0" customHeight="1">
      <c r="P779" s="4"/>
    </row>
    <row r="780" ht="12.0" customHeight="1">
      <c r="P780" s="4"/>
    </row>
    <row r="781" ht="12.0" customHeight="1">
      <c r="P781" s="4"/>
    </row>
    <row r="782" ht="12.0" customHeight="1">
      <c r="P782" s="4"/>
    </row>
    <row r="783" ht="12.0" customHeight="1">
      <c r="P783" s="4"/>
    </row>
    <row r="784" ht="12.0" customHeight="1">
      <c r="P784" s="4"/>
    </row>
    <row r="785" ht="12.0" customHeight="1">
      <c r="P785" s="4"/>
    </row>
    <row r="786" ht="12.0" customHeight="1">
      <c r="P786" s="4"/>
    </row>
    <row r="787" ht="12.0" customHeight="1">
      <c r="P787" s="4"/>
    </row>
    <row r="788" ht="12.0" customHeight="1">
      <c r="P788" s="4"/>
    </row>
    <row r="789" ht="12.0" customHeight="1">
      <c r="P789" s="4"/>
    </row>
    <row r="790" ht="12.0" customHeight="1">
      <c r="P790" s="4"/>
    </row>
    <row r="791" ht="12.0" customHeight="1">
      <c r="P791" s="4"/>
    </row>
    <row r="792" ht="12.0" customHeight="1">
      <c r="P792" s="4"/>
    </row>
    <row r="793" ht="12.0" customHeight="1">
      <c r="P793" s="4"/>
    </row>
    <row r="794" ht="12.0" customHeight="1">
      <c r="P794" s="4"/>
    </row>
    <row r="795" ht="12.0" customHeight="1">
      <c r="P795" s="4"/>
    </row>
    <row r="796" ht="12.0" customHeight="1">
      <c r="P796" s="4"/>
    </row>
    <row r="797" ht="12.0" customHeight="1">
      <c r="P797" s="4"/>
    </row>
    <row r="798" ht="12.0" customHeight="1">
      <c r="P798" s="4"/>
    </row>
    <row r="799" ht="12.0" customHeight="1">
      <c r="P799" s="4"/>
    </row>
    <row r="800" ht="12.0" customHeight="1">
      <c r="P800" s="4"/>
    </row>
    <row r="801" ht="12.0" customHeight="1">
      <c r="P801" s="4"/>
    </row>
    <row r="802" ht="12.0" customHeight="1">
      <c r="P802" s="4"/>
    </row>
    <row r="803" ht="12.0" customHeight="1">
      <c r="P803" s="4"/>
    </row>
    <row r="804" ht="12.0" customHeight="1">
      <c r="P804" s="4"/>
    </row>
    <row r="805" ht="12.0" customHeight="1">
      <c r="P805" s="4"/>
    </row>
    <row r="806" ht="12.0" customHeight="1">
      <c r="P806" s="4"/>
    </row>
    <row r="807" ht="12.0" customHeight="1">
      <c r="P807" s="4"/>
    </row>
    <row r="808" ht="12.0" customHeight="1">
      <c r="P808" s="4"/>
    </row>
    <row r="809" ht="12.0" customHeight="1">
      <c r="P809" s="4"/>
    </row>
    <row r="810" ht="12.0" customHeight="1">
      <c r="P810" s="4"/>
    </row>
    <row r="811" ht="12.0" customHeight="1">
      <c r="P811" s="4"/>
    </row>
    <row r="812" ht="12.0" customHeight="1">
      <c r="P812" s="4"/>
    </row>
    <row r="813" ht="12.0" customHeight="1">
      <c r="P813" s="4"/>
    </row>
    <row r="814" ht="12.0" customHeight="1">
      <c r="P814" s="4"/>
    </row>
    <row r="815" ht="12.0" customHeight="1">
      <c r="P815" s="4"/>
    </row>
    <row r="816" ht="12.0" customHeight="1">
      <c r="P816" s="4"/>
    </row>
    <row r="817" ht="12.0" customHeight="1">
      <c r="P817" s="4"/>
    </row>
    <row r="818" ht="12.0" customHeight="1">
      <c r="P818" s="4"/>
    </row>
    <row r="819" ht="12.0" customHeight="1">
      <c r="P819" s="4"/>
    </row>
    <row r="820" ht="12.0" customHeight="1">
      <c r="P820" s="4"/>
    </row>
    <row r="821" ht="12.0" customHeight="1">
      <c r="P821" s="4"/>
    </row>
    <row r="822" ht="12.0" customHeight="1">
      <c r="P822" s="4"/>
    </row>
    <row r="823" ht="12.0" customHeight="1">
      <c r="P823" s="4"/>
    </row>
    <row r="824" ht="12.0" customHeight="1">
      <c r="P824" s="4"/>
    </row>
    <row r="825" ht="12.0" customHeight="1">
      <c r="P825" s="4"/>
    </row>
    <row r="826" ht="12.0" customHeight="1">
      <c r="P826" s="4"/>
    </row>
    <row r="827" ht="12.0" customHeight="1">
      <c r="P827" s="4"/>
    </row>
    <row r="828" ht="12.0" customHeight="1">
      <c r="P828" s="4"/>
    </row>
    <row r="829" ht="12.0" customHeight="1">
      <c r="P829" s="4"/>
    </row>
    <row r="830" ht="12.0" customHeight="1">
      <c r="P830" s="4"/>
    </row>
    <row r="831" ht="12.0" customHeight="1">
      <c r="P831" s="4"/>
    </row>
    <row r="832" ht="12.0" customHeight="1">
      <c r="P832" s="4"/>
    </row>
    <row r="833" ht="12.0" customHeight="1">
      <c r="P833" s="4"/>
    </row>
    <row r="834" ht="12.0" customHeight="1">
      <c r="P834" s="4"/>
    </row>
    <row r="835" ht="12.0" customHeight="1">
      <c r="P835" s="4"/>
    </row>
    <row r="836" ht="12.0" customHeight="1">
      <c r="P836" s="4"/>
    </row>
    <row r="837" ht="12.0" customHeight="1">
      <c r="P837" s="4"/>
    </row>
    <row r="838" ht="12.0" customHeight="1">
      <c r="P838" s="4"/>
    </row>
    <row r="839" ht="12.0" customHeight="1">
      <c r="P839" s="4"/>
    </row>
    <row r="840" ht="12.0" customHeight="1">
      <c r="P840" s="4"/>
    </row>
    <row r="841" ht="12.0" customHeight="1">
      <c r="P841" s="4"/>
    </row>
    <row r="842" ht="12.0" customHeight="1">
      <c r="P842" s="4"/>
    </row>
    <row r="843" ht="12.0" customHeight="1">
      <c r="P843" s="4"/>
    </row>
    <row r="844" ht="12.0" customHeight="1">
      <c r="P844" s="4"/>
    </row>
    <row r="845" ht="12.0" customHeight="1">
      <c r="P845" s="4"/>
    </row>
    <row r="846" ht="12.0" customHeight="1">
      <c r="P846" s="4"/>
    </row>
    <row r="847" ht="12.0" customHeight="1">
      <c r="P847" s="4"/>
    </row>
    <row r="848" ht="12.0" customHeight="1">
      <c r="P848" s="4"/>
    </row>
    <row r="849" ht="12.0" customHeight="1">
      <c r="P849" s="4"/>
    </row>
    <row r="850" ht="12.0" customHeight="1">
      <c r="P850" s="4"/>
    </row>
    <row r="851" ht="12.0" customHeight="1">
      <c r="P851" s="4"/>
    </row>
    <row r="852" ht="12.0" customHeight="1">
      <c r="P852" s="4"/>
    </row>
    <row r="853" ht="12.0" customHeight="1">
      <c r="P853" s="4"/>
    </row>
    <row r="854" ht="12.0" customHeight="1">
      <c r="P854" s="4"/>
    </row>
    <row r="855" ht="12.0" customHeight="1">
      <c r="P855" s="4"/>
    </row>
    <row r="856" ht="12.0" customHeight="1">
      <c r="P856" s="4"/>
    </row>
    <row r="857" ht="12.0" customHeight="1">
      <c r="P857" s="4"/>
    </row>
    <row r="858" ht="12.0" customHeight="1">
      <c r="P858" s="4"/>
    </row>
    <row r="859" ht="12.0" customHeight="1">
      <c r="P859" s="4"/>
    </row>
    <row r="860" ht="12.0" customHeight="1">
      <c r="P860" s="4"/>
    </row>
    <row r="861" ht="12.0" customHeight="1">
      <c r="P861" s="4"/>
    </row>
    <row r="862" ht="12.0" customHeight="1">
      <c r="P862" s="4"/>
    </row>
    <row r="863" ht="12.0" customHeight="1">
      <c r="P863" s="4"/>
    </row>
    <row r="864" ht="12.0" customHeight="1">
      <c r="P864" s="4"/>
    </row>
    <row r="865" ht="12.0" customHeight="1">
      <c r="P865" s="4"/>
    </row>
    <row r="866" ht="12.0" customHeight="1">
      <c r="P866" s="4"/>
    </row>
    <row r="867" ht="12.0" customHeight="1">
      <c r="P867" s="4"/>
    </row>
    <row r="868" ht="12.0" customHeight="1">
      <c r="P868" s="4"/>
    </row>
    <row r="869" ht="12.0" customHeight="1">
      <c r="P869" s="4"/>
    </row>
    <row r="870" ht="12.0" customHeight="1">
      <c r="P870" s="4"/>
    </row>
    <row r="871" ht="12.0" customHeight="1">
      <c r="P871" s="4"/>
    </row>
    <row r="872" ht="12.0" customHeight="1">
      <c r="P872" s="4"/>
    </row>
    <row r="873" ht="12.0" customHeight="1">
      <c r="P873" s="4"/>
    </row>
    <row r="874" ht="12.0" customHeight="1">
      <c r="P874" s="4"/>
    </row>
    <row r="875" ht="12.0" customHeight="1">
      <c r="P875" s="4"/>
    </row>
    <row r="876" ht="12.0" customHeight="1">
      <c r="P876" s="4"/>
    </row>
    <row r="877" ht="12.0" customHeight="1">
      <c r="P877" s="4"/>
    </row>
    <row r="878" ht="12.0" customHeight="1">
      <c r="P878" s="4"/>
    </row>
    <row r="879" ht="12.0" customHeight="1">
      <c r="P879" s="4"/>
    </row>
    <row r="880" ht="12.0" customHeight="1">
      <c r="P880" s="4"/>
    </row>
    <row r="881" ht="12.0" customHeight="1">
      <c r="P881" s="4"/>
    </row>
    <row r="882" ht="12.0" customHeight="1">
      <c r="P882" s="4"/>
    </row>
    <row r="883" ht="12.0" customHeight="1">
      <c r="P883" s="4"/>
    </row>
    <row r="884" ht="12.0" customHeight="1">
      <c r="P884" s="4"/>
    </row>
    <row r="885" ht="12.0" customHeight="1">
      <c r="P885" s="4"/>
    </row>
    <row r="886" ht="12.0" customHeight="1">
      <c r="P886" s="4"/>
    </row>
    <row r="887" ht="12.0" customHeight="1">
      <c r="P887" s="4"/>
    </row>
    <row r="888" ht="12.0" customHeight="1">
      <c r="P888" s="4"/>
    </row>
    <row r="889" ht="12.0" customHeight="1">
      <c r="P889" s="4"/>
    </row>
    <row r="890" ht="12.0" customHeight="1">
      <c r="P890" s="4"/>
    </row>
    <row r="891" ht="12.0" customHeight="1">
      <c r="P891" s="4"/>
    </row>
    <row r="892" ht="12.0" customHeight="1">
      <c r="P892" s="4"/>
    </row>
    <row r="893" ht="12.0" customHeight="1">
      <c r="P893" s="4"/>
    </row>
    <row r="894" ht="12.0" customHeight="1">
      <c r="P894" s="4"/>
    </row>
    <row r="895" ht="12.0" customHeight="1">
      <c r="P895" s="4"/>
    </row>
    <row r="896" ht="12.0" customHeight="1">
      <c r="P896" s="4"/>
    </row>
    <row r="897" ht="12.0" customHeight="1">
      <c r="P897" s="4"/>
    </row>
    <row r="898" ht="12.0" customHeight="1">
      <c r="P898" s="4"/>
    </row>
    <row r="899" ht="12.0" customHeight="1">
      <c r="P899" s="4"/>
    </row>
    <row r="900" ht="12.0" customHeight="1">
      <c r="P900" s="4"/>
    </row>
    <row r="901" ht="12.0" customHeight="1">
      <c r="P901" s="4"/>
    </row>
    <row r="902" ht="12.0" customHeight="1">
      <c r="P902" s="4"/>
    </row>
    <row r="903" ht="12.0" customHeight="1">
      <c r="P903" s="4"/>
    </row>
    <row r="904" ht="12.0" customHeight="1">
      <c r="P904" s="4"/>
    </row>
    <row r="905" ht="12.0" customHeight="1">
      <c r="P905" s="4"/>
    </row>
    <row r="906" ht="12.0" customHeight="1">
      <c r="P906" s="4"/>
    </row>
    <row r="907" ht="12.0" customHeight="1">
      <c r="P907" s="4"/>
    </row>
    <row r="908" ht="12.0" customHeight="1">
      <c r="P908" s="4"/>
    </row>
    <row r="909" ht="12.0" customHeight="1">
      <c r="P909" s="4"/>
    </row>
    <row r="910" ht="12.0" customHeight="1">
      <c r="P910" s="4"/>
    </row>
    <row r="911" ht="12.0" customHeight="1">
      <c r="P911" s="4"/>
    </row>
    <row r="912" ht="12.0" customHeight="1">
      <c r="P912" s="4"/>
    </row>
    <row r="913" ht="12.0" customHeight="1">
      <c r="P913" s="4"/>
    </row>
    <row r="914" ht="12.0" customHeight="1">
      <c r="P914" s="4"/>
    </row>
    <row r="915" ht="12.0" customHeight="1">
      <c r="P915" s="4"/>
    </row>
    <row r="916" ht="12.0" customHeight="1">
      <c r="P916" s="4"/>
    </row>
    <row r="917" ht="12.0" customHeight="1">
      <c r="P917" s="4"/>
    </row>
    <row r="918" ht="12.0" customHeight="1">
      <c r="P918" s="4"/>
    </row>
    <row r="919" ht="12.0" customHeight="1">
      <c r="P919" s="4"/>
    </row>
    <row r="920" ht="12.0" customHeight="1">
      <c r="P920" s="4"/>
    </row>
    <row r="921" ht="12.0" customHeight="1">
      <c r="P921" s="4"/>
    </row>
    <row r="922" ht="12.0" customHeight="1">
      <c r="P922" s="4"/>
    </row>
    <row r="923" ht="12.0" customHeight="1">
      <c r="P923" s="4"/>
    </row>
    <row r="924" ht="12.0" customHeight="1">
      <c r="P924" s="4"/>
    </row>
    <row r="925" ht="12.0" customHeight="1">
      <c r="P925" s="4"/>
    </row>
    <row r="926" ht="12.0" customHeight="1">
      <c r="P926" s="4"/>
    </row>
    <row r="927" ht="12.0" customHeight="1">
      <c r="P927" s="4"/>
    </row>
    <row r="928" ht="12.0" customHeight="1">
      <c r="P928" s="4"/>
    </row>
    <row r="929" ht="12.0" customHeight="1">
      <c r="P929" s="4"/>
    </row>
    <row r="930" ht="12.0" customHeight="1">
      <c r="P930" s="4"/>
    </row>
    <row r="931" ht="12.0" customHeight="1">
      <c r="P931" s="4"/>
    </row>
    <row r="932" ht="12.0" customHeight="1">
      <c r="P932" s="4"/>
    </row>
    <row r="933" ht="12.0" customHeight="1">
      <c r="P933" s="4"/>
    </row>
    <row r="934" ht="12.0" customHeight="1">
      <c r="P934" s="4"/>
    </row>
    <row r="935" ht="12.0" customHeight="1">
      <c r="P935" s="4"/>
    </row>
    <row r="936" ht="12.0" customHeight="1">
      <c r="P936" s="4"/>
    </row>
    <row r="937" ht="12.0" customHeight="1">
      <c r="P937" s="4"/>
    </row>
    <row r="938" ht="12.0" customHeight="1">
      <c r="P938" s="4"/>
    </row>
    <row r="939" ht="12.0" customHeight="1">
      <c r="P939" s="4"/>
    </row>
    <row r="940" ht="12.0" customHeight="1">
      <c r="P940" s="4"/>
    </row>
    <row r="941" ht="12.0" customHeight="1">
      <c r="P941" s="4"/>
    </row>
    <row r="942" ht="12.0" customHeight="1">
      <c r="P942" s="4"/>
    </row>
    <row r="943" ht="12.0" customHeight="1">
      <c r="P943" s="4"/>
    </row>
    <row r="944" ht="12.0" customHeight="1">
      <c r="P944" s="4"/>
    </row>
    <row r="945" ht="12.0" customHeight="1">
      <c r="P945" s="4"/>
    </row>
    <row r="946" ht="12.0" customHeight="1">
      <c r="P946" s="4"/>
    </row>
    <row r="947" ht="12.0" customHeight="1">
      <c r="P947" s="4"/>
    </row>
    <row r="948" ht="12.0" customHeight="1">
      <c r="P948" s="4"/>
    </row>
    <row r="949" ht="12.0" customHeight="1">
      <c r="P949" s="4"/>
    </row>
    <row r="950" ht="12.0" customHeight="1">
      <c r="P950" s="4"/>
    </row>
    <row r="951" ht="12.0" customHeight="1">
      <c r="P951" s="4"/>
    </row>
    <row r="952" ht="12.0" customHeight="1">
      <c r="P952" s="4"/>
    </row>
    <row r="953" ht="12.0" customHeight="1">
      <c r="P953" s="4"/>
    </row>
    <row r="954" ht="12.0" customHeight="1">
      <c r="P954" s="4"/>
    </row>
    <row r="955" ht="12.0" customHeight="1">
      <c r="P955" s="4"/>
    </row>
    <row r="956" ht="12.0" customHeight="1">
      <c r="P956" s="4"/>
    </row>
    <row r="957" ht="12.0" customHeight="1">
      <c r="P957" s="4"/>
    </row>
    <row r="958" ht="12.0" customHeight="1">
      <c r="P958" s="4"/>
    </row>
    <row r="959" ht="12.0" customHeight="1">
      <c r="P959" s="4"/>
    </row>
    <row r="960" ht="12.0" customHeight="1">
      <c r="P960" s="4"/>
    </row>
    <row r="961" ht="12.0" customHeight="1">
      <c r="P961" s="4"/>
    </row>
    <row r="962" ht="12.0" customHeight="1">
      <c r="P962" s="4"/>
    </row>
    <row r="963" ht="12.0" customHeight="1">
      <c r="P963" s="4"/>
    </row>
    <row r="964" ht="12.0" customHeight="1">
      <c r="P964" s="4"/>
    </row>
    <row r="965" ht="12.0" customHeight="1">
      <c r="P965" s="4"/>
    </row>
    <row r="966" ht="12.0" customHeight="1">
      <c r="P966" s="4"/>
    </row>
    <row r="967" ht="12.0" customHeight="1">
      <c r="P967" s="4"/>
    </row>
    <row r="968" ht="12.0" customHeight="1">
      <c r="P968" s="4"/>
    </row>
    <row r="969" ht="12.0" customHeight="1">
      <c r="P969" s="4"/>
    </row>
    <row r="970" ht="12.0" customHeight="1">
      <c r="P970" s="4"/>
    </row>
    <row r="971" ht="12.0" customHeight="1">
      <c r="P971" s="4"/>
    </row>
    <row r="972" ht="12.0" customHeight="1">
      <c r="P972" s="4"/>
    </row>
    <row r="973" ht="12.0" customHeight="1">
      <c r="P973" s="4"/>
    </row>
    <row r="974" ht="12.0" customHeight="1">
      <c r="P974" s="4"/>
    </row>
    <row r="975" ht="12.0" customHeight="1">
      <c r="P975" s="4"/>
    </row>
    <row r="976" ht="12.0" customHeight="1">
      <c r="P976" s="4"/>
    </row>
    <row r="977" ht="12.0" customHeight="1">
      <c r="P977" s="4"/>
    </row>
    <row r="978" ht="12.0" customHeight="1">
      <c r="P978" s="4"/>
    </row>
    <row r="979" ht="12.0" customHeight="1">
      <c r="P979" s="4"/>
    </row>
    <row r="980" ht="12.0" customHeight="1">
      <c r="P980" s="4"/>
    </row>
    <row r="981" ht="12.0" customHeight="1">
      <c r="P981" s="4"/>
    </row>
    <row r="982" ht="12.0" customHeight="1">
      <c r="P982" s="4"/>
    </row>
    <row r="983" ht="12.0" customHeight="1">
      <c r="P983" s="4"/>
    </row>
    <row r="984" ht="12.0" customHeight="1">
      <c r="P984" s="4"/>
    </row>
    <row r="985" ht="12.0" customHeight="1">
      <c r="P985" s="4"/>
    </row>
    <row r="986" ht="12.0" customHeight="1">
      <c r="P986" s="4"/>
    </row>
    <row r="987" ht="12.0" customHeight="1">
      <c r="P987" s="4"/>
    </row>
    <row r="988" ht="12.0" customHeight="1">
      <c r="P988" s="4"/>
    </row>
    <row r="989" ht="12.0" customHeight="1">
      <c r="P989" s="4"/>
    </row>
    <row r="990" ht="12.0" customHeight="1">
      <c r="P990" s="4"/>
    </row>
    <row r="991" ht="12.0" customHeight="1">
      <c r="P991" s="4"/>
    </row>
    <row r="992" ht="12.0" customHeight="1">
      <c r="P992" s="4"/>
    </row>
    <row r="993" ht="12.0" customHeight="1">
      <c r="P993" s="4"/>
    </row>
    <row r="994" ht="12.0" customHeight="1">
      <c r="P994" s="4"/>
    </row>
    <row r="995" ht="12.0" customHeight="1">
      <c r="P995" s="4"/>
    </row>
    <row r="996" ht="12.0" customHeight="1">
      <c r="P996" s="4"/>
    </row>
    <row r="997" ht="12.0" customHeight="1">
      <c r="P997" s="4"/>
    </row>
    <row r="998" ht="12.0" customHeight="1">
      <c r="P998" s="4"/>
    </row>
    <row r="999" ht="12.0" customHeight="1">
      <c r="P999" s="4"/>
    </row>
    <row r="1000" ht="12.0" customHeight="1">
      <c r="P1000" s="4"/>
    </row>
  </sheetData>
  <mergeCells count="12">
    <mergeCell ref="I26:M26"/>
    <mergeCell ref="P26:T26"/>
    <mergeCell ref="B42:F42"/>
    <mergeCell ref="I42:M42"/>
    <mergeCell ref="P42:T42"/>
    <mergeCell ref="A1:L1"/>
    <mergeCell ref="B6:F6"/>
    <mergeCell ref="I6:M6"/>
    <mergeCell ref="P6:T6"/>
    <mergeCell ref="Q22:Q23"/>
    <mergeCell ref="R22:R23"/>
    <mergeCell ref="B26:F26"/>
  </mergeCells>
  <hyperlinks>
    <hyperlink r:id="rId2" ref="B5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5" width="8.71"/>
    <col customWidth="1" min="6" max="7" width="9.14"/>
    <col customWidth="1" min="8" max="8" width="1.57"/>
    <col customWidth="1" min="9" max="13" width="8.71"/>
    <col customWidth="1" min="14" max="14" width="10.29"/>
    <col customWidth="1" min="15" max="15" width="1.57"/>
    <col customWidth="1" min="16" max="16" width="9.14"/>
    <col customWidth="1" min="17" max="20" width="8.71"/>
    <col customWidth="1" min="21" max="21" width="9.43"/>
    <col customWidth="1" min="22" max="26" width="8.71"/>
  </cols>
  <sheetData>
    <row r="1" ht="12.0" customHeight="1">
      <c r="A1" s="78" t="s">
        <v>255</v>
      </c>
      <c r="M1" s="2"/>
      <c r="N1" s="2"/>
      <c r="O1" s="2"/>
      <c r="P1" s="4"/>
    </row>
    <row r="2" ht="12.0" customHeight="1">
      <c r="A2" s="78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3"/>
      <c r="P2" s="4"/>
    </row>
    <row r="3" ht="12.0" customHeight="1">
      <c r="A3" s="231" t="s">
        <v>266</v>
      </c>
      <c r="B3" s="80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ht="12.0" customHeight="1">
      <c r="A4" s="1" t="s">
        <v>256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9"/>
      <c r="O5" s="7"/>
      <c r="P5" s="4"/>
    </row>
    <row r="6" ht="12.0" customHeight="1">
      <c r="A6" s="9"/>
      <c r="B6" s="10" t="s">
        <v>257</v>
      </c>
      <c r="C6" s="11"/>
      <c r="D6" s="11"/>
      <c r="E6" s="11"/>
      <c r="F6" s="11"/>
      <c r="G6" s="12"/>
      <c r="H6" s="9"/>
      <c r="I6" s="10" t="s">
        <v>258</v>
      </c>
      <c r="J6" s="11"/>
      <c r="K6" s="11"/>
      <c r="L6" s="11"/>
      <c r="M6" s="11"/>
      <c r="N6" s="83"/>
      <c r="O6" s="9"/>
      <c r="P6" s="10" t="s">
        <v>86</v>
      </c>
      <c r="Q6" s="11"/>
      <c r="R6" s="11"/>
      <c r="S6" s="11"/>
      <c r="T6" s="11"/>
      <c r="U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11</v>
      </c>
      <c r="G7" s="17" t="s">
        <v>12</v>
      </c>
      <c r="H7" s="16"/>
      <c r="I7" s="16" t="s">
        <v>13</v>
      </c>
      <c r="J7" s="16" t="s">
        <v>7</v>
      </c>
      <c r="K7" s="16" t="s">
        <v>8</v>
      </c>
      <c r="L7" s="16" t="s">
        <v>60</v>
      </c>
      <c r="M7" s="16" t="s">
        <v>11</v>
      </c>
      <c r="N7" s="17" t="s">
        <v>12</v>
      </c>
      <c r="O7" s="16"/>
      <c r="P7" s="16" t="s">
        <v>13</v>
      </c>
      <c r="Q7" s="16" t="s">
        <v>7</v>
      </c>
      <c r="R7" s="16" t="s">
        <v>8</v>
      </c>
      <c r="S7" s="16" t="s">
        <v>60</v>
      </c>
      <c r="T7" s="16" t="s">
        <v>11</v>
      </c>
      <c r="U7" s="17" t="s">
        <v>12</v>
      </c>
    </row>
    <row r="8" ht="12.0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ht="12.0" customHeight="1">
      <c r="A9" s="19" t="s">
        <v>62</v>
      </c>
      <c r="B9" s="196">
        <v>1007.0</v>
      </c>
      <c r="C9" s="196">
        <v>0.0</v>
      </c>
      <c r="D9" s="9">
        <v>0.0</v>
      </c>
      <c r="E9" s="196">
        <v>3.0</v>
      </c>
      <c r="F9" s="9">
        <f t="shared" ref="F9:F12" si="2">SUM(B9:E9)</f>
        <v>1010</v>
      </c>
      <c r="G9" s="22">
        <f>F9/F14</f>
        <v>0.8299096138</v>
      </c>
      <c r="H9" s="9"/>
      <c r="I9" s="196">
        <v>176.0</v>
      </c>
      <c r="J9" s="9">
        <v>0.0</v>
      </c>
      <c r="K9" s="196">
        <v>2.0</v>
      </c>
      <c r="L9" s="196">
        <v>7.0</v>
      </c>
      <c r="M9" s="9">
        <f t="shared" ref="M9:M12" si="3">SUM(I9:L9)</f>
        <v>185</v>
      </c>
      <c r="N9" s="22">
        <f>M9/M14</f>
        <v>0.9024390244</v>
      </c>
      <c r="O9" s="9"/>
      <c r="P9" s="9">
        <f t="shared" ref="P9:S9" si="1">B9+I9</f>
        <v>1183</v>
      </c>
      <c r="Q9" s="9">
        <f t="shared" si="1"/>
        <v>0</v>
      </c>
      <c r="R9" s="9">
        <f t="shared" si="1"/>
        <v>2</v>
      </c>
      <c r="S9" s="9">
        <f t="shared" si="1"/>
        <v>10</v>
      </c>
      <c r="T9" s="9">
        <f t="shared" ref="T9:T12" si="5">SUM(P9:S9)</f>
        <v>1195</v>
      </c>
      <c r="U9" s="22">
        <f>T9/T14</f>
        <v>0.8403656821</v>
      </c>
    </row>
    <row r="10" ht="12.0" customHeight="1">
      <c r="A10" s="19" t="s">
        <v>259</v>
      </c>
      <c r="B10" s="9">
        <v>0.0</v>
      </c>
      <c r="C10" s="196">
        <v>61.0</v>
      </c>
      <c r="D10" s="196">
        <v>78.0</v>
      </c>
      <c r="E10" s="196">
        <v>0.0</v>
      </c>
      <c r="F10" s="9">
        <f t="shared" si="2"/>
        <v>139</v>
      </c>
      <c r="G10" s="22">
        <f>F10/F14</f>
        <v>0.1142152835</v>
      </c>
      <c r="H10" s="9"/>
      <c r="I10" s="9">
        <v>0.0</v>
      </c>
      <c r="J10" s="196">
        <v>4.0</v>
      </c>
      <c r="K10" s="9">
        <v>0.0</v>
      </c>
      <c r="L10" s="9">
        <v>0.0</v>
      </c>
      <c r="M10" s="9">
        <f t="shared" si="3"/>
        <v>4</v>
      </c>
      <c r="N10" s="22">
        <f>M10/M14</f>
        <v>0.01951219512</v>
      </c>
      <c r="O10" s="9"/>
      <c r="P10" s="9">
        <f t="shared" ref="P10:S10" si="4">B10+I10</f>
        <v>0</v>
      </c>
      <c r="Q10" s="9">
        <f t="shared" si="4"/>
        <v>65</v>
      </c>
      <c r="R10" s="9">
        <f t="shared" si="4"/>
        <v>78</v>
      </c>
      <c r="S10" s="9">
        <f t="shared" si="4"/>
        <v>0</v>
      </c>
      <c r="T10" s="9">
        <f t="shared" si="5"/>
        <v>143</v>
      </c>
      <c r="U10" s="22">
        <f>T10/T14</f>
        <v>0.1005625879</v>
      </c>
    </row>
    <row r="11" ht="12.0" customHeight="1">
      <c r="A11" s="19" t="s">
        <v>17</v>
      </c>
      <c r="B11" s="9">
        <v>0.0</v>
      </c>
      <c r="C11" s="196">
        <v>68.0</v>
      </c>
      <c r="D11" s="9">
        <v>0.0</v>
      </c>
      <c r="E11" s="9">
        <v>0.0</v>
      </c>
      <c r="F11" s="9">
        <f t="shared" si="2"/>
        <v>68</v>
      </c>
      <c r="G11" s="22">
        <f>F11/F14</f>
        <v>0.05587510271</v>
      </c>
      <c r="H11" s="9"/>
      <c r="I11" s="9">
        <v>0.0</v>
      </c>
      <c r="J11" s="196">
        <v>15.0</v>
      </c>
      <c r="K11" s="9">
        <v>0.0</v>
      </c>
      <c r="L11" s="9">
        <v>0.0</v>
      </c>
      <c r="M11" s="9">
        <f t="shared" si="3"/>
        <v>15</v>
      </c>
      <c r="N11" s="22">
        <f>M11/M14</f>
        <v>0.07317073171</v>
      </c>
      <c r="O11" s="9"/>
      <c r="P11" s="9">
        <f t="shared" ref="P11:S11" si="6">B11+I11</f>
        <v>0</v>
      </c>
      <c r="Q11" s="9">
        <f t="shared" si="6"/>
        <v>83</v>
      </c>
      <c r="R11" s="9">
        <f t="shared" si="6"/>
        <v>0</v>
      </c>
      <c r="S11" s="9">
        <f t="shared" si="6"/>
        <v>0</v>
      </c>
      <c r="T11" s="9">
        <f t="shared" si="5"/>
        <v>83</v>
      </c>
      <c r="U11" s="22">
        <f>T11/T14</f>
        <v>0.05836849508</v>
      </c>
    </row>
    <row r="12" ht="12.0" customHeight="1">
      <c r="A12" s="19" t="s">
        <v>260</v>
      </c>
      <c r="B12" s="9">
        <v>0.0</v>
      </c>
      <c r="C12" s="9">
        <v>0.0</v>
      </c>
      <c r="D12" s="9">
        <v>0.0</v>
      </c>
      <c r="E12" s="9">
        <v>0.0</v>
      </c>
      <c r="F12" s="9">
        <f t="shared" si="2"/>
        <v>0</v>
      </c>
      <c r="G12" s="22">
        <f>F12/F14</f>
        <v>0</v>
      </c>
      <c r="H12" s="9"/>
      <c r="I12" s="9">
        <v>0.0</v>
      </c>
      <c r="J12" s="196">
        <v>1.0</v>
      </c>
      <c r="K12" s="9">
        <v>0.0</v>
      </c>
      <c r="L12" s="9">
        <v>0.0</v>
      </c>
      <c r="M12" s="9">
        <f t="shared" si="3"/>
        <v>1</v>
      </c>
      <c r="N12" s="22">
        <f>M12/M14</f>
        <v>0.00487804878</v>
      </c>
      <c r="O12" s="9"/>
      <c r="P12" s="9">
        <f t="shared" ref="P12:S12" si="7">B12+I12</f>
        <v>0</v>
      </c>
      <c r="Q12" s="9">
        <f t="shared" si="7"/>
        <v>1</v>
      </c>
      <c r="R12" s="9">
        <f t="shared" si="7"/>
        <v>0</v>
      </c>
      <c r="S12" s="9">
        <f t="shared" si="7"/>
        <v>0</v>
      </c>
      <c r="T12" s="9">
        <f t="shared" si="5"/>
        <v>1</v>
      </c>
      <c r="U12" s="22">
        <f>T12/T14</f>
        <v>0.0007032348805</v>
      </c>
    </row>
    <row r="13" ht="12.0" customHeight="1">
      <c r="A13" s="1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</row>
    <row r="14" ht="12.0" customHeight="1">
      <c r="A14" s="26" t="s">
        <v>11</v>
      </c>
      <c r="B14" s="27">
        <f t="shared" ref="B14:F14" si="8">+SUM(B9:B12)</f>
        <v>1007</v>
      </c>
      <c r="C14" s="27">
        <f t="shared" si="8"/>
        <v>129</v>
      </c>
      <c r="D14" s="27">
        <f t="shared" si="8"/>
        <v>78</v>
      </c>
      <c r="E14" s="27">
        <f t="shared" si="8"/>
        <v>3</v>
      </c>
      <c r="F14" s="27">
        <f t="shared" si="8"/>
        <v>1217</v>
      </c>
      <c r="G14" s="28">
        <f>F14/F14</f>
        <v>1</v>
      </c>
      <c r="H14" s="27"/>
      <c r="I14" s="27">
        <f t="shared" ref="I14:M14" si="9">+SUM(I9:I12)</f>
        <v>176</v>
      </c>
      <c r="J14" s="27">
        <f t="shared" si="9"/>
        <v>20</v>
      </c>
      <c r="K14" s="27">
        <f t="shared" si="9"/>
        <v>2</v>
      </c>
      <c r="L14" s="27">
        <f t="shared" si="9"/>
        <v>7</v>
      </c>
      <c r="M14" s="27">
        <f t="shared" si="9"/>
        <v>205</v>
      </c>
      <c r="N14" s="28">
        <f>M14/M14</f>
        <v>1</v>
      </c>
      <c r="O14" s="27"/>
      <c r="P14" s="27">
        <f t="shared" ref="P14:S14" si="10">B14+I14</f>
        <v>1183</v>
      </c>
      <c r="Q14" s="27">
        <f t="shared" si="10"/>
        <v>149</v>
      </c>
      <c r="R14" s="27">
        <f t="shared" si="10"/>
        <v>80</v>
      </c>
      <c r="S14" s="27">
        <f t="shared" si="10"/>
        <v>10</v>
      </c>
      <c r="T14" s="27">
        <f>SUM(P14:S14)</f>
        <v>1422</v>
      </c>
      <c r="U14" s="28">
        <f>T14/T14</f>
        <v>1</v>
      </c>
    </row>
    <row r="15" ht="12.0" customHeight="1">
      <c r="A15" s="26" t="s">
        <v>12</v>
      </c>
      <c r="B15" s="28">
        <f>B14/F14</f>
        <v>0.8274445357</v>
      </c>
      <c r="C15" s="28">
        <f>C14/F14</f>
        <v>0.1059983566</v>
      </c>
      <c r="D15" s="28">
        <f>D14/F14</f>
        <v>0.06409202958</v>
      </c>
      <c r="E15" s="28">
        <f>E14/F14</f>
        <v>0.002465078061</v>
      </c>
      <c r="F15" s="28">
        <f>F14/F14</f>
        <v>1</v>
      </c>
      <c r="G15" s="28"/>
      <c r="H15" s="28"/>
      <c r="I15" s="28">
        <f>I14/M14</f>
        <v>0.8585365854</v>
      </c>
      <c r="J15" s="28">
        <f>J14/M14</f>
        <v>0.09756097561</v>
      </c>
      <c r="K15" s="28">
        <f>K14/M14</f>
        <v>0.009756097561</v>
      </c>
      <c r="L15" s="28">
        <f>L14/M14</f>
        <v>0.03414634146</v>
      </c>
      <c r="M15" s="28">
        <f>M14/M14</f>
        <v>1</v>
      </c>
      <c r="N15" s="28"/>
      <c r="O15" s="28"/>
      <c r="P15" s="28">
        <f>P14/T14</f>
        <v>0.8319268636</v>
      </c>
      <c r="Q15" s="28">
        <f>Q14/T14</f>
        <v>0.1047819972</v>
      </c>
      <c r="R15" s="28">
        <f>R14/T14</f>
        <v>0.05625879044</v>
      </c>
      <c r="S15" s="28">
        <f>S14/T14</f>
        <v>0.007032348805</v>
      </c>
      <c r="T15" s="28">
        <f>T14/T14</f>
        <v>1</v>
      </c>
      <c r="U15" s="28"/>
    </row>
    <row r="16" ht="12.0" customHeight="1">
      <c r="A16" s="29" t="s">
        <v>21</v>
      </c>
      <c r="B16" s="9">
        <f t="shared" ref="B16:F16" si="11">SUM(B10:B12)</f>
        <v>0</v>
      </c>
      <c r="C16" s="9">
        <f t="shared" si="11"/>
        <v>129</v>
      </c>
      <c r="D16" s="9">
        <f t="shared" si="11"/>
        <v>78</v>
      </c>
      <c r="E16" s="9">
        <f t="shared" si="11"/>
        <v>0</v>
      </c>
      <c r="F16" s="9">
        <f t="shared" si="11"/>
        <v>207</v>
      </c>
      <c r="G16" s="9"/>
      <c r="H16" s="9"/>
      <c r="I16" s="9">
        <f>SUM(I10:I12)</f>
        <v>0</v>
      </c>
      <c r="J16" s="9">
        <f t="shared" ref="J16:L16" si="12">SUM(J11:J12)</f>
        <v>16</v>
      </c>
      <c r="K16" s="9">
        <f t="shared" si="12"/>
        <v>0</v>
      </c>
      <c r="L16" s="9">
        <f t="shared" si="12"/>
        <v>0</v>
      </c>
      <c r="M16" s="9">
        <f>SUM(M10:M12)</f>
        <v>20</v>
      </c>
      <c r="N16" s="9"/>
      <c r="O16" s="9"/>
      <c r="P16" s="9">
        <f t="shared" ref="P16:T16" si="13">SUM(P10:P12)</f>
        <v>0</v>
      </c>
      <c r="Q16" s="9">
        <f t="shared" si="13"/>
        <v>149</v>
      </c>
      <c r="R16" s="9">
        <f t="shared" si="13"/>
        <v>78</v>
      </c>
      <c r="S16" s="9">
        <f t="shared" si="13"/>
        <v>0</v>
      </c>
      <c r="T16" s="9">
        <f t="shared" si="13"/>
        <v>227</v>
      </c>
      <c r="U16" s="9"/>
    </row>
    <row r="17" ht="12.0" customHeight="1">
      <c r="A17" s="29" t="s">
        <v>22</v>
      </c>
      <c r="B17" s="22">
        <f t="shared" ref="B17:F17" si="14">B16/B14</f>
        <v>0</v>
      </c>
      <c r="C17" s="22">
        <f t="shared" si="14"/>
        <v>1</v>
      </c>
      <c r="D17" s="22">
        <f t="shared" si="14"/>
        <v>1</v>
      </c>
      <c r="E17" s="22">
        <f t="shared" si="14"/>
        <v>0</v>
      </c>
      <c r="F17" s="230">
        <f t="shared" si="14"/>
        <v>0.1700903862</v>
      </c>
      <c r="G17" s="22"/>
      <c r="H17" s="22"/>
      <c r="I17" s="22">
        <f t="shared" ref="I17:M17" si="15">I16/I14</f>
        <v>0</v>
      </c>
      <c r="J17" s="22">
        <f t="shared" si="15"/>
        <v>0.8</v>
      </c>
      <c r="K17" s="22">
        <f t="shared" si="15"/>
        <v>0</v>
      </c>
      <c r="L17" s="22">
        <f t="shared" si="15"/>
        <v>0</v>
      </c>
      <c r="M17" s="230">
        <f t="shared" si="15"/>
        <v>0.09756097561</v>
      </c>
      <c r="N17" s="22"/>
      <c r="O17" s="22"/>
      <c r="P17" s="22">
        <f t="shared" ref="P17:T17" si="16">P16/P14</f>
        <v>0</v>
      </c>
      <c r="Q17" s="22">
        <f t="shared" si="16"/>
        <v>1</v>
      </c>
      <c r="R17" s="22">
        <f t="shared" si="16"/>
        <v>0.975</v>
      </c>
      <c r="S17" s="22">
        <f t="shared" si="16"/>
        <v>0</v>
      </c>
      <c r="T17" s="230">
        <f t="shared" si="16"/>
        <v>0.1596343179</v>
      </c>
      <c r="U17" s="22"/>
    </row>
    <row r="18" ht="12.0" customHeight="1">
      <c r="A18" s="31" t="s">
        <v>24</v>
      </c>
      <c r="B18" s="32">
        <f>B16/F16</f>
        <v>0</v>
      </c>
      <c r="C18" s="32">
        <f>C16/F16</f>
        <v>0.6231884058</v>
      </c>
      <c r="D18" s="32">
        <f>D16/F16</f>
        <v>0.3768115942</v>
      </c>
      <c r="E18" s="32">
        <f>E16/F16</f>
        <v>0</v>
      </c>
      <c r="F18" s="32">
        <f>F16/F16</f>
        <v>1</v>
      </c>
      <c r="G18" s="32"/>
      <c r="H18" s="32"/>
      <c r="I18" s="32">
        <f>I16/M16</f>
        <v>0</v>
      </c>
      <c r="J18" s="32">
        <f>J16/M16</f>
        <v>0.8</v>
      </c>
      <c r="K18" s="32">
        <f>K16/M16</f>
        <v>0</v>
      </c>
      <c r="L18" s="32">
        <f>L16/M16</f>
        <v>0</v>
      </c>
      <c r="M18" s="32">
        <f>M16/M16</f>
        <v>1</v>
      </c>
      <c r="N18" s="30"/>
      <c r="O18" s="32"/>
      <c r="P18" s="32">
        <f>P16/T16</f>
        <v>0</v>
      </c>
      <c r="Q18" s="32">
        <f>Q16/T16</f>
        <v>0.6563876652</v>
      </c>
      <c r="R18" s="32">
        <f>R16/T16</f>
        <v>0.3436123348</v>
      </c>
      <c r="S18" s="32">
        <f>S16/T16</f>
        <v>0</v>
      </c>
      <c r="T18" s="32">
        <f>T16/T16</f>
        <v>1</v>
      </c>
      <c r="U18" s="32"/>
    </row>
    <row r="19" ht="12.0" customHeight="1">
      <c r="A19" s="33"/>
      <c r="B19" s="9"/>
      <c r="C19" s="9"/>
      <c r="D19" s="9"/>
      <c r="E19" s="9"/>
      <c r="F19" s="9"/>
      <c r="G19" s="9"/>
      <c r="H19" s="9"/>
      <c r="I19" s="9"/>
      <c r="J19" s="9"/>
      <c r="K19" s="33"/>
      <c r="L19" s="34"/>
      <c r="M19" s="34"/>
      <c r="N19" s="34"/>
      <c r="O19" s="9"/>
      <c r="P19" s="4"/>
    </row>
    <row r="20" ht="12.0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4"/>
    </row>
    <row r="21" ht="12.0" customHeight="1">
      <c r="A21" s="2" t="s">
        <v>261</v>
      </c>
      <c r="B21" s="57"/>
      <c r="C21" s="57"/>
      <c r="D21" s="57"/>
      <c r="E21" s="57"/>
      <c r="F21" s="57"/>
      <c r="J21" s="57"/>
      <c r="K21" s="57"/>
      <c r="L21" s="57"/>
      <c r="M21" s="57"/>
      <c r="N21" s="37"/>
      <c r="O21" s="37"/>
      <c r="P21" s="4"/>
    </row>
    <row r="22" ht="12.0" customHeight="1">
      <c r="A22" s="2" t="s">
        <v>262</v>
      </c>
      <c r="B22" s="37"/>
      <c r="C22" s="37"/>
      <c r="D22" s="37"/>
      <c r="E22" s="37"/>
      <c r="F22" s="37"/>
      <c r="J22" s="37"/>
      <c r="K22" s="37"/>
      <c r="L22" s="37"/>
      <c r="M22" s="37"/>
      <c r="N22" s="37"/>
      <c r="O22" s="37"/>
      <c r="P22" s="4"/>
      <c r="Q22" s="38"/>
      <c r="R22" s="39"/>
    </row>
    <row r="23" ht="12.0" customHeight="1">
      <c r="A23" s="231" t="s">
        <v>266</v>
      </c>
      <c r="B23" s="90"/>
      <c r="C23" s="91"/>
      <c r="D23" s="92"/>
      <c r="E23" s="92"/>
      <c r="F23" s="92"/>
      <c r="J23" s="92"/>
      <c r="K23" s="92"/>
      <c r="L23" s="92"/>
      <c r="M23" s="92"/>
      <c r="N23" s="1"/>
      <c r="O23" s="1"/>
      <c r="P23" s="4"/>
    </row>
    <row r="24" ht="12.0" customHeight="1">
      <c r="A24" s="77" t="s">
        <v>263</v>
      </c>
      <c r="B24" s="5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4"/>
      <c r="Q24" s="4"/>
    </row>
    <row r="25" ht="12.0" customHeight="1">
      <c r="A25" s="7"/>
      <c r="B25" s="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9"/>
      <c r="O25" s="7"/>
      <c r="P25" s="4"/>
      <c r="Q25" s="40"/>
      <c r="R25" s="22"/>
    </row>
    <row r="26" ht="12.0" customHeight="1">
      <c r="A26" s="9"/>
      <c r="B26" s="10" t="s">
        <v>257</v>
      </c>
      <c r="C26" s="11"/>
      <c r="D26" s="11"/>
      <c r="E26" s="11"/>
      <c r="F26" s="11"/>
      <c r="G26" s="12"/>
      <c r="H26" s="9"/>
      <c r="I26" s="10" t="s">
        <v>258</v>
      </c>
      <c r="J26" s="11"/>
      <c r="K26" s="11"/>
      <c r="L26" s="11"/>
      <c r="M26" s="11"/>
      <c r="N26" s="83"/>
      <c r="O26" s="9"/>
      <c r="P26" s="10" t="s">
        <v>86</v>
      </c>
      <c r="Q26" s="11"/>
      <c r="R26" s="11"/>
      <c r="S26" s="11"/>
      <c r="T26" s="11"/>
      <c r="U26" s="14"/>
    </row>
    <row r="27" ht="24.0" customHeight="1">
      <c r="A27" s="15"/>
      <c r="B27" s="16" t="s">
        <v>13</v>
      </c>
      <c r="C27" s="16" t="s">
        <v>7</v>
      </c>
      <c r="D27" s="16" t="s">
        <v>8</v>
      </c>
      <c r="E27" s="16" t="s">
        <v>60</v>
      </c>
      <c r="F27" s="16" t="s">
        <v>11</v>
      </c>
      <c r="G27" s="17" t="s">
        <v>12</v>
      </c>
      <c r="H27" s="16"/>
      <c r="I27" s="16" t="s">
        <v>13</v>
      </c>
      <c r="J27" s="16" t="s">
        <v>7</v>
      </c>
      <c r="K27" s="16" t="s">
        <v>8</v>
      </c>
      <c r="L27" s="16" t="s">
        <v>60</v>
      </c>
      <c r="M27" s="16" t="s">
        <v>11</v>
      </c>
      <c r="N27" s="17" t="s">
        <v>12</v>
      </c>
      <c r="O27" s="16"/>
      <c r="P27" s="16" t="s">
        <v>13</v>
      </c>
      <c r="Q27" s="16" t="s">
        <v>7</v>
      </c>
      <c r="R27" s="16" t="s">
        <v>8</v>
      </c>
      <c r="S27" s="16" t="s">
        <v>60</v>
      </c>
      <c r="T27" s="16" t="s">
        <v>11</v>
      </c>
      <c r="U27" s="17" t="s">
        <v>12</v>
      </c>
    </row>
    <row r="28" ht="12.0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41"/>
      <c r="O28" s="9"/>
      <c r="P28" s="9"/>
      <c r="Q28" s="9"/>
      <c r="R28" s="9"/>
      <c r="S28" s="9"/>
      <c r="T28" s="9"/>
      <c r="U28" s="9"/>
    </row>
    <row r="29" ht="12.0" customHeight="1">
      <c r="A29" s="19" t="s">
        <v>62</v>
      </c>
      <c r="B29" s="196">
        <v>235486.0</v>
      </c>
      <c r="C29" s="196">
        <v>0.0</v>
      </c>
      <c r="D29" s="9">
        <v>0.0</v>
      </c>
      <c r="E29" s="196">
        <v>1053.0</v>
      </c>
      <c r="F29" s="9">
        <f t="shared" ref="F29:F32" si="18">SUM(B29:E29)</f>
        <v>236539</v>
      </c>
      <c r="G29" s="22">
        <f>F29/F34</f>
        <v>0.8686961057</v>
      </c>
      <c r="H29" s="42"/>
      <c r="I29" s="208">
        <v>167065.0</v>
      </c>
      <c r="J29" s="40">
        <v>0.0</v>
      </c>
      <c r="K29" s="208">
        <v>2502.0</v>
      </c>
      <c r="L29" s="208">
        <v>9129.0</v>
      </c>
      <c r="M29" s="9">
        <f t="shared" ref="M29:M32" si="19">SUM(I29:L29)</f>
        <v>178696</v>
      </c>
      <c r="N29" s="22">
        <f>M29/M34</f>
        <v>0.9096675338</v>
      </c>
      <c r="O29" s="42"/>
      <c r="P29" s="9">
        <f t="shared" ref="P29:S29" si="17">B29+I29</f>
        <v>402551</v>
      </c>
      <c r="Q29" s="9">
        <f t="shared" si="17"/>
        <v>0</v>
      </c>
      <c r="R29" s="9">
        <f t="shared" si="17"/>
        <v>2502</v>
      </c>
      <c r="S29" s="9">
        <f t="shared" si="17"/>
        <v>10182</v>
      </c>
      <c r="T29" s="9">
        <f t="shared" ref="T29:T32" si="21">SUM(P29:S29)</f>
        <v>415235</v>
      </c>
      <c r="U29" s="22">
        <f>T29/T34</f>
        <v>0.8858667941</v>
      </c>
    </row>
    <row r="30" ht="12.0" customHeight="1">
      <c r="A30" s="19" t="s">
        <v>259</v>
      </c>
      <c r="B30" s="9">
        <v>0.0</v>
      </c>
      <c r="C30" s="196">
        <v>10886.0</v>
      </c>
      <c r="D30" s="196">
        <v>10882.0</v>
      </c>
      <c r="E30" s="196">
        <v>0.0</v>
      </c>
      <c r="F30" s="9">
        <f t="shared" si="18"/>
        <v>21768</v>
      </c>
      <c r="G30" s="22">
        <f>F30/F34</f>
        <v>0.07994358997</v>
      </c>
      <c r="H30" s="42"/>
      <c r="I30" s="132">
        <v>0.0</v>
      </c>
      <c r="J30" s="208">
        <v>4257.0</v>
      </c>
      <c r="K30" s="40">
        <v>0.0</v>
      </c>
      <c r="L30" s="40">
        <v>0.0</v>
      </c>
      <c r="M30" s="9">
        <f t="shared" si="19"/>
        <v>4257</v>
      </c>
      <c r="N30" s="22">
        <f>M30/M34</f>
        <v>0.02167062884</v>
      </c>
      <c r="O30" s="42"/>
      <c r="P30" s="9">
        <f t="shared" ref="P30:S30" si="20">B30+I30</f>
        <v>0</v>
      </c>
      <c r="Q30" s="9">
        <f t="shared" si="20"/>
        <v>15143</v>
      </c>
      <c r="R30" s="9">
        <f t="shared" si="20"/>
        <v>10882</v>
      </c>
      <c r="S30" s="9">
        <f t="shared" si="20"/>
        <v>0</v>
      </c>
      <c r="T30" s="9">
        <f t="shared" si="21"/>
        <v>26025</v>
      </c>
      <c r="U30" s="22">
        <f>T30/T34</f>
        <v>0.0555220136</v>
      </c>
    </row>
    <row r="31" ht="12.0" customHeight="1">
      <c r="A31" s="19" t="s">
        <v>17</v>
      </c>
      <c r="B31" s="9">
        <v>0.0</v>
      </c>
      <c r="C31" s="196">
        <v>13985.0</v>
      </c>
      <c r="D31" s="9">
        <v>0.0</v>
      </c>
      <c r="E31" s="9">
        <v>0.0</v>
      </c>
      <c r="F31" s="9">
        <f t="shared" si="18"/>
        <v>13985</v>
      </c>
      <c r="G31" s="22">
        <f>F31/F34</f>
        <v>0.05136030438</v>
      </c>
      <c r="H31" s="42"/>
      <c r="I31" s="132">
        <v>0.0</v>
      </c>
      <c r="J31" s="196">
        <v>12769.0</v>
      </c>
      <c r="K31" s="9">
        <v>0.0</v>
      </c>
      <c r="L31" s="9">
        <v>0.0</v>
      </c>
      <c r="M31" s="9">
        <f t="shared" si="19"/>
        <v>12769</v>
      </c>
      <c r="N31" s="22">
        <f>M31/M34</f>
        <v>0.06500170535</v>
      </c>
      <c r="O31" s="42"/>
      <c r="P31" s="9">
        <f t="shared" ref="P31:S31" si="22">B31+I31</f>
        <v>0</v>
      </c>
      <c r="Q31" s="9">
        <f t="shared" si="22"/>
        <v>26754</v>
      </c>
      <c r="R31" s="9">
        <f t="shared" si="22"/>
        <v>0</v>
      </c>
      <c r="S31" s="9">
        <f t="shared" si="22"/>
        <v>0</v>
      </c>
      <c r="T31" s="9">
        <f t="shared" si="21"/>
        <v>26754</v>
      </c>
      <c r="U31" s="22">
        <f>T31/T34</f>
        <v>0.05707727</v>
      </c>
    </row>
    <row r="32" ht="12.0" customHeight="1">
      <c r="A32" s="19" t="s">
        <v>260</v>
      </c>
      <c r="B32" s="9">
        <v>0.0</v>
      </c>
      <c r="C32" s="9">
        <v>0.0</v>
      </c>
      <c r="D32" s="9">
        <v>0.0</v>
      </c>
      <c r="E32" s="9">
        <v>0.0</v>
      </c>
      <c r="F32" s="9">
        <f t="shared" si="18"/>
        <v>0</v>
      </c>
      <c r="G32" s="22">
        <f>F32/F34</f>
        <v>0</v>
      </c>
      <c r="H32" s="42"/>
      <c r="I32" s="132">
        <v>0.0</v>
      </c>
      <c r="J32" s="196">
        <v>719.0</v>
      </c>
      <c r="K32" s="9">
        <v>0.0</v>
      </c>
      <c r="L32" s="9">
        <v>0.0</v>
      </c>
      <c r="M32" s="9">
        <f t="shared" si="19"/>
        <v>719</v>
      </c>
      <c r="N32" s="22">
        <f>M32/M34</f>
        <v>0.00366013205</v>
      </c>
      <c r="O32" s="42"/>
      <c r="P32" s="9">
        <f t="shared" ref="P32:S32" si="23">B32+I32</f>
        <v>0</v>
      </c>
      <c r="Q32" s="9">
        <f t="shared" si="23"/>
        <v>719</v>
      </c>
      <c r="R32" s="9">
        <f t="shared" si="23"/>
        <v>0</v>
      </c>
      <c r="S32" s="9">
        <f t="shared" si="23"/>
        <v>0</v>
      </c>
      <c r="T32" s="9">
        <f t="shared" si="21"/>
        <v>719</v>
      </c>
      <c r="U32" s="22">
        <f>T32/T34</f>
        <v>0.001533922297</v>
      </c>
    </row>
    <row r="33" ht="12.0" customHeight="1">
      <c r="A33" s="19"/>
      <c r="B33" s="9"/>
      <c r="C33" s="9"/>
      <c r="D33" s="9"/>
      <c r="E33" s="9"/>
      <c r="F33" s="9"/>
      <c r="G33" s="9"/>
      <c r="H33" s="42"/>
      <c r="I33" s="9"/>
      <c r="J33" s="9"/>
      <c r="K33" s="9"/>
      <c r="L33" s="9"/>
      <c r="M33" s="9"/>
      <c r="N33" s="9"/>
      <c r="O33" s="42"/>
      <c r="P33" s="9"/>
      <c r="Q33" s="9"/>
      <c r="R33" s="9"/>
      <c r="S33" s="9"/>
      <c r="T33" s="9"/>
      <c r="U33" s="9"/>
    </row>
    <row r="34" ht="12.0" customHeight="1">
      <c r="A34" s="26" t="s">
        <v>11</v>
      </c>
      <c r="B34" s="27">
        <f t="shared" ref="B34:F34" si="24">+SUM(B29:B32)</f>
        <v>235486</v>
      </c>
      <c r="C34" s="27">
        <f t="shared" si="24"/>
        <v>24871</v>
      </c>
      <c r="D34" s="27">
        <f t="shared" si="24"/>
        <v>10882</v>
      </c>
      <c r="E34" s="27">
        <f t="shared" si="24"/>
        <v>1053</v>
      </c>
      <c r="F34" s="27">
        <f t="shared" si="24"/>
        <v>272292</v>
      </c>
      <c r="G34" s="28">
        <f>F34/F34</f>
        <v>1</v>
      </c>
      <c r="H34" s="27"/>
      <c r="I34" s="27">
        <f t="shared" ref="I34:M34" si="25">+SUM(I29:I32)</f>
        <v>167065</v>
      </c>
      <c r="J34" s="27">
        <f t="shared" si="25"/>
        <v>17745</v>
      </c>
      <c r="K34" s="27">
        <f t="shared" si="25"/>
        <v>2502</v>
      </c>
      <c r="L34" s="27">
        <f t="shared" si="25"/>
        <v>9129</v>
      </c>
      <c r="M34" s="27">
        <f t="shared" si="25"/>
        <v>196441</v>
      </c>
      <c r="N34" s="28">
        <f>M34/M34</f>
        <v>1</v>
      </c>
      <c r="O34" s="27"/>
      <c r="P34" s="27">
        <f t="shared" ref="P34:S34" si="26">B34+I34</f>
        <v>402551</v>
      </c>
      <c r="Q34" s="27">
        <f t="shared" si="26"/>
        <v>42616</v>
      </c>
      <c r="R34" s="27">
        <f t="shared" si="26"/>
        <v>13384</v>
      </c>
      <c r="S34" s="27">
        <f t="shared" si="26"/>
        <v>10182</v>
      </c>
      <c r="T34" s="27">
        <f>SUM(P34:S34)</f>
        <v>468733</v>
      </c>
      <c r="U34" s="28">
        <f>T34/T34</f>
        <v>1</v>
      </c>
    </row>
    <row r="35" ht="12.0" customHeight="1">
      <c r="A35" s="26" t="s">
        <v>12</v>
      </c>
      <c r="B35" s="28">
        <f>B34/F34</f>
        <v>0.8648289336</v>
      </c>
      <c r="C35" s="28">
        <f>C34/F34</f>
        <v>0.09133944442</v>
      </c>
      <c r="D35" s="28">
        <f>D34/F34</f>
        <v>0.03996444993</v>
      </c>
      <c r="E35" s="28">
        <f>E34/F34</f>
        <v>0.003867172007</v>
      </c>
      <c r="F35" s="28">
        <f>F34/F34</f>
        <v>1</v>
      </c>
      <c r="G35" s="28"/>
      <c r="H35" s="28"/>
      <c r="I35" s="28">
        <f>I34/M34</f>
        <v>0.8504589164</v>
      </c>
      <c r="J35" s="28">
        <f>J34/M34</f>
        <v>0.09033246624</v>
      </c>
      <c r="K35" s="28">
        <f>K34/M34</f>
        <v>0.01273664866</v>
      </c>
      <c r="L35" s="28">
        <f>L34/M34</f>
        <v>0.04647196868</v>
      </c>
      <c r="M35" s="28">
        <f>M34/M34</f>
        <v>1</v>
      </c>
      <c r="N35" s="28"/>
      <c r="O35" s="28"/>
      <c r="P35" s="28">
        <f>P34/T34</f>
        <v>0.8588066127</v>
      </c>
      <c r="Q35" s="28">
        <f>Q34/T34</f>
        <v>0.09091743061</v>
      </c>
      <c r="R35" s="28">
        <f>R34/T34</f>
        <v>0.02855356888</v>
      </c>
      <c r="S35" s="28">
        <f>S34/T34</f>
        <v>0.0217223878</v>
      </c>
      <c r="T35" s="28">
        <f>T34/T34</f>
        <v>1</v>
      </c>
      <c r="U35" s="28"/>
    </row>
    <row r="36" ht="12.0" customHeight="1">
      <c r="A36" s="29" t="s">
        <v>21</v>
      </c>
      <c r="B36" s="9">
        <f t="shared" ref="B36:F36" si="27">SUM(B30:B32)</f>
        <v>0</v>
      </c>
      <c r="C36" s="9">
        <f t="shared" si="27"/>
        <v>24871</v>
      </c>
      <c r="D36" s="9">
        <f t="shared" si="27"/>
        <v>10882</v>
      </c>
      <c r="E36" s="9">
        <f t="shared" si="27"/>
        <v>0</v>
      </c>
      <c r="F36" s="9">
        <f t="shared" si="27"/>
        <v>35753</v>
      </c>
      <c r="G36" s="9"/>
      <c r="H36" s="9"/>
      <c r="I36" s="9">
        <f>SUM(I30:I32)</f>
        <v>0</v>
      </c>
      <c r="J36" s="9">
        <f t="shared" ref="J36:L36" si="28">SUM(J10:J32)</f>
        <v>17802.69756</v>
      </c>
      <c r="K36" s="9">
        <f t="shared" si="28"/>
        <v>2504.009756</v>
      </c>
      <c r="L36" s="9">
        <f t="shared" si="28"/>
        <v>9136.034146</v>
      </c>
      <c r="M36" s="9">
        <f>SUM(M30:M32)</f>
        <v>17745</v>
      </c>
      <c r="N36" s="9"/>
      <c r="O36" s="9"/>
      <c r="P36" s="9">
        <f t="shared" ref="P36:T36" si="29">SUM(P30:P32)</f>
        <v>0</v>
      </c>
      <c r="Q36" s="9">
        <f t="shared" si="29"/>
        <v>42616</v>
      </c>
      <c r="R36" s="9">
        <f t="shared" si="29"/>
        <v>10882</v>
      </c>
      <c r="S36" s="9">
        <f t="shared" si="29"/>
        <v>0</v>
      </c>
      <c r="T36" s="9">
        <f t="shared" si="29"/>
        <v>53498</v>
      </c>
      <c r="U36" s="9"/>
    </row>
    <row r="37" ht="12.0" customHeight="1">
      <c r="A37" s="29" t="s">
        <v>22</v>
      </c>
      <c r="B37" s="22">
        <f t="shared" ref="B37:F37" si="30">B36/B34</f>
        <v>0</v>
      </c>
      <c r="C37" s="22">
        <f t="shared" si="30"/>
        <v>1</v>
      </c>
      <c r="D37" s="22">
        <f t="shared" si="30"/>
        <v>1</v>
      </c>
      <c r="E37" s="22">
        <f t="shared" si="30"/>
        <v>0</v>
      </c>
      <c r="F37" s="230">
        <f t="shared" si="30"/>
        <v>0.1313038943</v>
      </c>
      <c r="G37" s="22"/>
      <c r="H37" s="22"/>
      <c r="I37" s="22">
        <f t="shared" ref="I37:M37" si="31">I36/I34</f>
        <v>0</v>
      </c>
      <c r="J37" s="22">
        <f t="shared" si="31"/>
        <v>1.003251483</v>
      </c>
      <c r="K37" s="22">
        <f t="shared" si="31"/>
        <v>1.00080326</v>
      </c>
      <c r="L37" s="22">
        <f t="shared" si="31"/>
        <v>1.000770528</v>
      </c>
      <c r="M37" s="230">
        <f t="shared" si="31"/>
        <v>0.09033246624</v>
      </c>
      <c r="N37" s="22"/>
      <c r="O37" s="22"/>
      <c r="P37" s="22">
        <f t="shared" ref="P37:T37" si="32">P36/P34</f>
        <v>0</v>
      </c>
      <c r="Q37" s="22">
        <f t="shared" si="32"/>
        <v>1</v>
      </c>
      <c r="R37" s="22">
        <f t="shared" si="32"/>
        <v>0.8130603706</v>
      </c>
      <c r="S37" s="22">
        <f t="shared" si="32"/>
        <v>0</v>
      </c>
      <c r="T37" s="230">
        <f t="shared" si="32"/>
        <v>0.1141332059</v>
      </c>
      <c r="U37" s="22"/>
    </row>
    <row r="38" ht="12.0" customHeight="1">
      <c r="A38" s="31" t="s">
        <v>24</v>
      </c>
      <c r="B38" s="32">
        <f>B36/F36</f>
        <v>0</v>
      </c>
      <c r="C38" s="32">
        <f>C36/F36</f>
        <v>0.6956339328</v>
      </c>
      <c r="D38" s="32">
        <f>D36/F36</f>
        <v>0.3043660672</v>
      </c>
      <c r="E38" s="32">
        <f>E36/F36</f>
        <v>0</v>
      </c>
      <c r="F38" s="32">
        <f>F36/F36</f>
        <v>1</v>
      </c>
      <c r="G38" s="32"/>
      <c r="H38" s="32"/>
      <c r="I38" s="32">
        <f>I36/M36</f>
        <v>0</v>
      </c>
      <c r="J38" s="32">
        <f>J36/M36</f>
        <v>1.003251483</v>
      </c>
      <c r="K38" s="32">
        <f>K36/M36</f>
        <v>0.1411107217</v>
      </c>
      <c r="L38" s="32">
        <f>L36/M36</f>
        <v>0.5148511776</v>
      </c>
      <c r="M38" s="32">
        <f>M36/M36</f>
        <v>1</v>
      </c>
      <c r="N38" s="30"/>
      <c r="O38" s="32"/>
      <c r="P38" s="32">
        <f>P36/T36</f>
        <v>0</v>
      </c>
      <c r="Q38" s="32">
        <f>Q36/T36</f>
        <v>0.7965905267</v>
      </c>
      <c r="R38" s="32">
        <f>R36/T36</f>
        <v>0.2034094733</v>
      </c>
      <c r="S38" s="32">
        <f>S36/T36</f>
        <v>0</v>
      </c>
      <c r="T38" s="32">
        <f>T36/T36</f>
        <v>1</v>
      </c>
      <c r="U38" s="32"/>
    </row>
    <row r="39" ht="12.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33"/>
      <c r="L39" s="34"/>
      <c r="M39" s="34"/>
      <c r="N39" s="34"/>
      <c r="O39" s="9"/>
      <c r="P39" s="4"/>
    </row>
    <row r="40" ht="12.0" customHeight="1">
      <c r="A40" s="27" t="s">
        <v>28</v>
      </c>
      <c r="B40" s="9"/>
      <c r="C40" s="9"/>
      <c r="D40" s="9"/>
      <c r="E40" s="9"/>
      <c r="F40" s="9"/>
      <c r="G40" s="9"/>
      <c r="H40" s="9"/>
      <c r="I40" s="9"/>
      <c r="J40" s="9"/>
      <c r="K40" s="33"/>
      <c r="L40" s="33"/>
      <c r="M40" s="33"/>
      <c r="N40" s="33"/>
      <c r="O40" s="9"/>
      <c r="P40" s="4"/>
    </row>
    <row r="41" ht="12.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33"/>
      <c r="L41" s="33"/>
      <c r="M41" s="33"/>
      <c r="N41" s="33"/>
      <c r="O41" s="7"/>
      <c r="P41" s="4"/>
    </row>
    <row r="42" ht="12.0" customHeight="1">
      <c r="A42" s="41"/>
      <c r="B42" s="10" t="s">
        <v>257</v>
      </c>
      <c r="C42" s="11"/>
      <c r="D42" s="11"/>
      <c r="E42" s="11"/>
      <c r="F42" s="11"/>
      <c r="G42" s="72"/>
      <c r="H42" s="9"/>
      <c r="I42" s="10" t="s">
        <v>258</v>
      </c>
      <c r="J42" s="11"/>
      <c r="K42" s="11"/>
      <c r="L42" s="11"/>
      <c r="M42" s="11"/>
      <c r="N42" s="83"/>
      <c r="O42" s="9"/>
      <c r="P42" s="10" t="s">
        <v>86</v>
      </c>
      <c r="Q42" s="11"/>
      <c r="R42" s="11"/>
      <c r="S42" s="11"/>
      <c r="T42" s="11"/>
    </row>
    <row r="43" ht="24.0" customHeight="1">
      <c r="A43" s="15"/>
      <c r="B43" s="16" t="s">
        <v>13</v>
      </c>
      <c r="C43" s="16" t="s">
        <v>7</v>
      </c>
      <c r="D43" s="16" t="s">
        <v>8</v>
      </c>
      <c r="E43" s="16" t="s">
        <v>60</v>
      </c>
      <c r="F43" s="16" t="s">
        <v>11</v>
      </c>
      <c r="G43" s="17"/>
      <c r="H43" s="16"/>
      <c r="I43" s="16" t="s">
        <v>13</v>
      </c>
      <c r="J43" s="16" t="s">
        <v>7</v>
      </c>
      <c r="K43" s="16" t="s">
        <v>8</v>
      </c>
      <c r="L43" s="16" t="s">
        <v>60</v>
      </c>
      <c r="M43" s="16" t="s">
        <v>11</v>
      </c>
      <c r="N43" s="60"/>
      <c r="O43" s="16"/>
      <c r="P43" s="16" t="s">
        <v>13</v>
      </c>
      <c r="Q43" s="16" t="s">
        <v>7</v>
      </c>
      <c r="R43" s="16" t="s">
        <v>8</v>
      </c>
      <c r="S43" s="16" t="s">
        <v>60</v>
      </c>
      <c r="T43" s="16" t="s">
        <v>11</v>
      </c>
    </row>
    <row r="44" ht="12.0" customHeight="1">
      <c r="A44" s="9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85"/>
      <c r="O44" s="27"/>
      <c r="P44" s="9"/>
      <c r="Q44" s="9"/>
      <c r="R44" s="9"/>
      <c r="S44" s="9"/>
      <c r="T44" s="9"/>
    </row>
    <row r="45" ht="12.0" customHeight="1">
      <c r="A45" s="19" t="s">
        <v>62</v>
      </c>
      <c r="B45" s="27">
        <f>B29/B9</f>
        <v>233.8490566</v>
      </c>
      <c r="C45" s="27"/>
      <c r="D45" s="27"/>
      <c r="E45" s="27">
        <f t="shared" ref="E45:F45" si="33">E29/E9</f>
        <v>351</v>
      </c>
      <c r="F45" s="27">
        <f t="shared" si="33"/>
        <v>234.1970297</v>
      </c>
      <c r="G45" s="27"/>
      <c r="H45" s="27"/>
      <c r="I45" s="27">
        <f>I29/I9</f>
        <v>949.2329545</v>
      </c>
      <c r="J45" s="27"/>
      <c r="K45" s="27">
        <f t="shared" ref="K45:M45" si="34">K29/K9</f>
        <v>1251</v>
      </c>
      <c r="L45" s="27">
        <f t="shared" si="34"/>
        <v>1304.142857</v>
      </c>
      <c r="M45" s="27">
        <f t="shared" si="34"/>
        <v>965.9243243</v>
      </c>
      <c r="N45" s="27"/>
      <c r="O45" s="27"/>
      <c r="P45" s="27">
        <f>P29/P9</f>
        <v>340.2797971</v>
      </c>
      <c r="Q45" s="27"/>
      <c r="R45" s="27">
        <f t="shared" ref="R45:T45" si="35">R29/R9</f>
        <v>1251</v>
      </c>
      <c r="S45" s="27">
        <f t="shared" si="35"/>
        <v>1018.2</v>
      </c>
      <c r="T45" s="27">
        <f t="shared" si="35"/>
        <v>347.4769874</v>
      </c>
    </row>
    <row r="46" ht="12.0" customHeight="1">
      <c r="A46" s="19" t="s">
        <v>259</v>
      </c>
      <c r="B46" s="27"/>
      <c r="C46" s="27">
        <f t="shared" ref="C46:D46" si="36">C30/C10</f>
        <v>178.4590164</v>
      </c>
      <c r="D46" s="27">
        <f t="shared" si="36"/>
        <v>139.5128205</v>
      </c>
      <c r="E46" s="27"/>
      <c r="F46" s="27">
        <f t="shared" ref="F46:F47" si="38">F30/F10</f>
        <v>156.6043165</v>
      </c>
      <c r="G46" s="27"/>
      <c r="H46" s="27"/>
      <c r="I46" s="27"/>
      <c r="J46" s="27">
        <f t="shared" ref="J46:J48" si="39">J30/J10</f>
        <v>1064.25</v>
      </c>
      <c r="K46" s="27"/>
      <c r="L46" s="27"/>
      <c r="M46" s="27">
        <f t="shared" ref="M46:M48" si="40">M30/M10</f>
        <v>1064.25</v>
      </c>
      <c r="N46" s="27"/>
      <c r="O46" s="27"/>
      <c r="P46" s="27"/>
      <c r="Q46" s="27">
        <f t="shared" ref="Q46:R46" si="37">Q30/Q10</f>
        <v>232.9692308</v>
      </c>
      <c r="R46" s="27">
        <f t="shared" si="37"/>
        <v>139.5128205</v>
      </c>
      <c r="S46" s="27"/>
      <c r="T46" s="27">
        <f t="shared" ref="T46:T48" si="41">T30/T10</f>
        <v>181.993007</v>
      </c>
    </row>
    <row r="47" ht="12.0" customHeight="1">
      <c r="A47" s="19" t="s">
        <v>17</v>
      </c>
      <c r="B47" s="27"/>
      <c r="C47" s="27">
        <f>C31/C11</f>
        <v>205.6617647</v>
      </c>
      <c r="D47" s="27"/>
      <c r="E47" s="27"/>
      <c r="F47" s="27">
        <f t="shared" si="38"/>
        <v>205.6617647</v>
      </c>
      <c r="G47" s="27"/>
      <c r="H47" s="27"/>
      <c r="I47" s="27"/>
      <c r="J47" s="27">
        <f t="shared" si="39"/>
        <v>851.2666667</v>
      </c>
      <c r="K47" s="27"/>
      <c r="L47" s="27"/>
      <c r="M47" s="27">
        <f t="shared" si="40"/>
        <v>851.2666667</v>
      </c>
      <c r="N47" s="27"/>
      <c r="O47" s="27"/>
      <c r="P47" s="27"/>
      <c r="Q47" s="27">
        <f t="shared" ref="Q47:Q48" si="42">Q31/Q11</f>
        <v>322.3373494</v>
      </c>
      <c r="R47" s="27"/>
      <c r="S47" s="27"/>
      <c r="T47" s="27">
        <f t="shared" si="41"/>
        <v>322.3373494</v>
      </c>
    </row>
    <row r="48" ht="12.0" customHeight="1">
      <c r="A48" s="19" t="s">
        <v>260</v>
      </c>
      <c r="B48" s="27"/>
      <c r="C48" s="27"/>
      <c r="D48" s="27"/>
      <c r="E48" s="27"/>
      <c r="F48" s="27"/>
      <c r="G48" s="27"/>
      <c r="H48" s="27"/>
      <c r="I48" s="27"/>
      <c r="J48" s="27">
        <f t="shared" si="39"/>
        <v>719</v>
      </c>
      <c r="K48" s="27"/>
      <c r="L48" s="27"/>
      <c r="M48" s="27">
        <f t="shared" si="40"/>
        <v>719</v>
      </c>
      <c r="N48" s="27"/>
      <c r="O48" s="27"/>
      <c r="P48" s="27"/>
      <c r="Q48" s="27">
        <f t="shared" si="42"/>
        <v>719</v>
      </c>
      <c r="R48" s="27"/>
      <c r="S48" s="27"/>
      <c r="T48" s="27">
        <f t="shared" si="41"/>
        <v>719</v>
      </c>
    </row>
    <row r="49" ht="12.0" customHeight="1">
      <c r="A49" s="19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ht="12.0" customHeight="1">
      <c r="A50" s="26" t="s">
        <v>11</v>
      </c>
      <c r="B50" s="27">
        <f t="shared" ref="B50:F50" si="43">B34/B14</f>
        <v>233.8490566</v>
      </c>
      <c r="C50" s="27">
        <f t="shared" si="43"/>
        <v>192.7984496</v>
      </c>
      <c r="D50" s="27">
        <f t="shared" si="43"/>
        <v>139.5128205</v>
      </c>
      <c r="E50" s="27">
        <f t="shared" si="43"/>
        <v>351</v>
      </c>
      <c r="F50" s="27">
        <f t="shared" si="43"/>
        <v>223.7403451</v>
      </c>
      <c r="G50" s="27"/>
      <c r="H50" s="27"/>
      <c r="I50" s="27"/>
      <c r="J50" s="27"/>
      <c r="K50" s="27"/>
      <c r="L50" s="27">
        <f t="shared" ref="L50:M50" si="44">L34/L14</f>
        <v>1304.142857</v>
      </c>
      <c r="M50" s="27">
        <f t="shared" si="44"/>
        <v>958.2487805</v>
      </c>
      <c r="N50" s="27"/>
      <c r="O50" s="27"/>
      <c r="P50" s="27">
        <f t="shared" ref="P50:T50" si="45">P34/P14</f>
        <v>340.2797971</v>
      </c>
      <c r="Q50" s="27">
        <f t="shared" si="45"/>
        <v>286.0134228</v>
      </c>
      <c r="R50" s="27">
        <f t="shared" si="45"/>
        <v>167.3</v>
      </c>
      <c r="S50" s="27">
        <f t="shared" si="45"/>
        <v>1018.2</v>
      </c>
      <c r="T50" s="27">
        <f t="shared" si="45"/>
        <v>329.6293952</v>
      </c>
    </row>
    <row r="51" ht="12.0" customHeight="1">
      <c r="A51" s="29" t="s">
        <v>21</v>
      </c>
      <c r="B51" s="27"/>
      <c r="C51" s="27">
        <f t="shared" ref="C51:D51" si="46">C36/C16</f>
        <v>192.7984496</v>
      </c>
      <c r="D51" s="27">
        <f t="shared" si="46"/>
        <v>139.5128205</v>
      </c>
      <c r="E51" s="27"/>
      <c r="F51" s="27">
        <f>F36/F16</f>
        <v>172.7198068</v>
      </c>
      <c r="G51" s="27"/>
      <c r="H51" s="27"/>
      <c r="I51" s="27"/>
      <c r="J51" s="27"/>
      <c r="K51" s="27"/>
      <c r="L51" s="27"/>
      <c r="M51" s="27">
        <f>M36/M16</f>
        <v>887.25</v>
      </c>
      <c r="N51" s="27"/>
      <c r="O51" s="27"/>
      <c r="P51" s="27"/>
      <c r="Q51" s="27">
        <f t="shared" ref="Q51:R51" si="47">Q36/Q16</f>
        <v>286.0134228</v>
      </c>
      <c r="R51" s="27">
        <f t="shared" si="47"/>
        <v>139.5128205</v>
      </c>
      <c r="S51" s="27"/>
      <c r="T51" s="27">
        <f>T36/T16</f>
        <v>235.6740088</v>
      </c>
    </row>
    <row r="52" ht="12.0" customHeight="1">
      <c r="A52" s="7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18"/>
      <c r="O52" s="48"/>
      <c r="P52" s="31"/>
      <c r="Q52" s="31"/>
      <c r="R52" s="31"/>
      <c r="S52" s="31"/>
      <c r="T52" s="31"/>
    </row>
    <row r="53" ht="12.0" customHeight="1">
      <c r="N53" s="86"/>
      <c r="P53" s="22"/>
      <c r="Q53" s="22"/>
      <c r="R53" s="22"/>
      <c r="S53" s="22"/>
      <c r="T53" s="22"/>
      <c r="U53" s="22"/>
    </row>
    <row r="54" ht="12.0" customHeight="1">
      <c r="A54" s="9" t="s">
        <v>264</v>
      </c>
      <c r="B54" s="9"/>
      <c r="C54" s="9"/>
      <c r="D54" s="9"/>
      <c r="E54" s="9"/>
      <c r="F54" s="9"/>
      <c r="G54" s="9"/>
      <c r="H54" s="9"/>
      <c r="I54" s="9"/>
      <c r="J54" s="9"/>
      <c r="K54" s="9"/>
      <c r="O54" s="9"/>
      <c r="P54" s="30"/>
      <c r="Q54" s="30"/>
      <c r="R54" s="30"/>
      <c r="S54" s="30"/>
      <c r="T54" s="30"/>
      <c r="U54" s="30"/>
    </row>
    <row r="55" ht="12.0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O55" s="9"/>
      <c r="P55" s="4"/>
    </row>
    <row r="56" ht="12.0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O56" s="9"/>
      <c r="P56" s="4"/>
    </row>
    <row r="57" ht="12.0" customHeight="1">
      <c r="A57" s="9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3"/>
      <c r="O57" s="51"/>
      <c r="P57" s="4"/>
    </row>
    <row r="58" ht="12.0" customHeight="1">
      <c r="A58" s="87" t="s">
        <v>150</v>
      </c>
      <c r="P58" s="4"/>
    </row>
    <row r="59" ht="12.0" customHeight="1">
      <c r="A59" s="52" t="s">
        <v>33</v>
      </c>
      <c r="B59" s="232" t="s">
        <v>267</v>
      </c>
      <c r="P59" s="4"/>
    </row>
    <row r="60" ht="12.0" customHeight="1">
      <c r="A60" s="88"/>
      <c r="P60" s="4"/>
    </row>
    <row r="61" ht="12.0" customHeight="1">
      <c r="A61" s="52"/>
      <c r="F61" s="54" t="s">
        <v>39</v>
      </c>
      <c r="G61" s="55"/>
      <c r="P61" s="4"/>
    </row>
    <row r="62" ht="12.0" customHeight="1">
      <c r="F62" s="54" t="s">
        <v>40</v>
      </c>
      <c r="G62" s="55"/>
      <c r="P62" s="4"/>
    </row>
    <row r="63" ht="12.0" customHeight="1">
      <c r="D63" s="37"/>
      <c r="F63" s="56" t="s">
        <v>41</v>
      </c>
      <c r="G63" s="57"/>
      <c r="P63" s="4"/>
    </row>
    <row r="64" ht="12.0" customHeight="1">
      <c r="F64" s="54" t="s">
        <v>42</v>
      </c>
      <c r="G64" s="55"/>
      <c r="P64" s="4"/>
    </row>
    <row r="65" ht="12.0" customHeight="1">
      <c r="F65" s="54" t="s">
        <v>43</v>
      </c>
      <c r="G65" s="58"/>
      <c r="P65" s="4"/>
    </row>
    <row r="66" ht="12.0" customHeight="1">
      <c r="F66" s="56" t="s">
        <v>44</v>
      </c>
      <c r="G66" s="59"/>
      <c r="P66" s="4"/>
    </row>
    <row r="67" ht="12.0" customHeight="1">
      <c r="F67" s="54" t="s">
        <v>45</v>
      </c>
      <c r="G67" s="55"/>
      <c r="P67" s="4"/>
    </row>
    <row r="68" ht="12.0" customHeight="1">
      <c r="F68" s="54" t="s">
        <v>46</v>
      </c>
      <c r="G68" s="55"/>
      <c r="P68" s="4"/>
    </row>
    <row r="69" ht="12.0" customHeight="1">
      <c r="F69" s="56" t="s">
        <v>47</v>
      </c>
      <c r="G69" s="57"/>
      <c r="P69" s="4"/>
    </row>
    <row r="70" ht="12.0" customHeight="1">
      <c r="F70" s="54" t="s">
        <v>48</v>
      </c>
      <c r="G70" s="55"/>
      <c r="P70" s="4"/>
    </row>
    <row r="71" ht="12.0" customHeight="1">
      <c r="F71" s="54" t="s">
        <v>49</v>
      </c>
      <c r="G71" s="55"/>
      <c r="P71" s="4"/>
    </row>
    <row r="72" ht="12.0" customHeight="1">
      <c r="F72" s="56" t="s">
        <v>50</v>
      </c>
      <c r="G72" s="57"/>
      <c r="P72" s="4"/>
    </row>
    <row r="73" ht="12.0" customHeight="1">
      <c r="F73" s="56"/>
      <c r="G73" s="57"/>
      <c r="P73" s="4"/>
    </row>
    <row r="74" ht="12.0" customHeight="1">
      <c r="P74" s="4"/>
    </row>
    <row r="75" ht="12.0" customHeight="1">
      <c r="P75" s="4"/>
    </row>
    <row r="76" ht="12.0" customHeight="1">
      <c r="P76" s="4"/>
    </row>
    <row r="77" ht="12.0" customHeight="1">
      <c r="P77" s="4"/>
    </row>
    <row r="78" ht="12.0" customHeight="1">
      <c r="P78" s="4"/>
    </row>
    <row r="79" ht="12.0" customHeight="1">
      <c r="P79" s="4"/>
    </row>
    <row r="80" ht="12.0" customHeight="1">
      <c r="P80" s="4"/>
    </row>
    <row r="81" ht="12.0" customHeight="1">
      <c r="P81" s="4"/>
    </row>
    <row r="82" ht="12.0" customHeight="1">
      <c r="P82" s="4"/>
    </row>
    <row r="83" ht="12.0" customHeight="1">
      <c r="P83" s="4"/>
    </row>
    <row r="84" ht="12.0" customHeight="1">
      <c r="P84" s="4"/>
    </row>
    <row r="85" ht="12.0" customHeight="1">
      <c r="P85" s="4"/>
    </row>
    <row r="86" ht="12.0" customHeight="1">
      <c r="P86" s="4"/>
    </row>
    <row r="87" ht="12.0" customHeight="1">
      <c r="P87" s="4"/>
    </row>
    <row r="88" ht="12.0" customHeight="1">
      <c r="P88" s="4"/>
    </row>
    <row r="89" ht="12.0" customHeight="1">
      <c r="P89" s="4"/>
    </row>
    <row r="90" ht="12.0" customHeight="1">
      <c r="P90" s="4"/>
    </row>
    <row r="91" ht="12.0" customHeight="1">
      <c r="P91" s="4"/>
    </row>
    <row r="92" ht="12.0" customHeight="1">
      <c r="P92" s="4"/>
    </row>
    <row r="93" ht="12.0" customHeight="1">
      <c r="P93" s="4"/>
    </row>
    <row r="94" ht="12.0" customHeight="1">
      <c r="P94" s="4"/>
    </row>
    <row r="95" ht="12.0" customHeight="1">
      <c r="P95" s="4"/>
    </row>
    <row r="96" ht="12.0" customHeight="1">
      <c r="P96" s="4"/>
    </row>
    <row r="97" ht="12.0" customHeight="1">
      <c r="P97" s="4"/>
    </row>
    <row r="98" ht="12.0" customHeight="1">
      <c r="P98" s="4"/>
    </row>
    <row r="99" ht="12.0" customHeight="1">
      <c r="P99" s="4"/>
    </row>
    <row r="100" ht="12.0" customHeight="1">
      <c r="P100" s="4"/>
    </row>
    <row r="101" ht="12.0" customHeight="1">
      <c r="P101" s="4"/>
    </row>
    <row r="102" ht="12.0" customHeight="1">
      <c r="P102" s="4"/>
    </row>
    <row r="103" ht="12.0" customHeight="1">
      <c r="P103" s="4"/>
    </row>
    <row r="104" ht="12.0" customHeight="1">
      <c r="P104" s="4"/>
    </row>
    <row r="105" ht="12.0" customHeight="1">
      <c r="P105" s="4"/>
    </row>
    <row r="106" ht="12.0" customHeight="1">
      <c r="P106" s="4"/>
    </row>
    <row r="107" ht="12.0" customHeight="1">
      <c r="P107" s="4"/>
    </row>
    <row r="108" ht="12.0" customHeight="1">
      <c r="P108" s="4"/>
    </row>
    <row r="109" ht="12.0" customHeight="1">
      <c r="P109" s="4"/>
    </row>
    <row r="110" ht="12.0" customHeight="1">
      <c r="P110" s="4"/>
    </row>
    <row r="111" ht="12.0" customHeight="1">
      <c r="P111" s="4"/>
    </row>
    <row r="112" ht="12.0" customHeight="1">
      <c r="P112" s="4"/>
    </row>
    <row r="113" ht="12.0" customHeight="1">
      <c r="P113" s="4"/>
    </row>
    <row r="114" ht="12.0" customHeight="1">
      <c r="P114" s="4"/>
    </row>
    <row r="115" ht="12.0" customHeight="1">
      <c r="P115" s="4"/>
    </row>
    <row r="116" ht="12.0" customHeight="1">
      <c r="P116" s="4"/>
    </row>
    <row r="117" ht="12.0" customHeight="1">
      <c r="P117" s="4"/>
    </row>
    <row r="118" ht="12.0" customHeight="1">
      <c r="P118" s="4"/>
    </row>
    <row r="119" ht="12.0" customHeight="1">
      <c r="P119" s="4"/>
    </row>
    <row r="120" ht="12.0" customHeight="1">
      <c r="P120" s="4"/>
    </row>
    <row r="121" ht="12.0" customHeight="1">
      <c r="P121" s="4"/>
    </row>
    <row r="122" ht="12.0" customHeight="1">
      <c r="P122" s="4"/>
    </row>
    <row r="123" ht="12.0" customHeight="1">
      <c r="P123" s="4"/>
    </row>
    <row r="124" ht="12.0" customHeight="1">
      <c r="P124" s="4"/>
    </row>
    <row r="125" ht="12.0" customHeight="1">
      <c r="P125" s="4"/>
    </row>
    <row r="126" ht="12.0" customHeight="1">
      <c r="P126" s="4"/>
    </row>
    <row r="127" ht="12.0" customHeight="1">
      <c r="P127" s="4"/>
    </row>
    <row r="128" ht="12.0" customHeight="1">
      <c r="P128" s="4"/>
    </row>
    <row r="129" ht="12.0" customHeight="1">
      <c r="P129" s="4"/>
    </row>
    <row r="130" ht="12.0" customHeight="1">
      <c r="P130" s="4"/>
    </row>
    <row r="131" ht="12.0" customHeight="1">
      <c r="P131" s="4"/>
    </row>
    <row r="132" ht="12.0" customHeight="1">
      <c r="P132" s="4"/>
    </row>
    <row r="133" ht="12.0" customHeight="1">
      <c r="P133" s="4"/>
    </row>
    <row r="134" ht="12.0" customHeight="1">
      <c r="P134" s="4"/>
    </row>
    <row r="135" ht="12.0" customHeight="1">
      <c r="P135" s="4"/>
    </row>
    <row r="136" ht="12.0" customHeight="1">
      <c r="P136" s="4"/>
    </row>
    <row r="137" ht="12.0" customHeight="1">
      <c r="P137" s="4"/>
    </row>
    <row r="138" ht="12.0" customHeight="1">
      <c r="P138" s="4"/>
    </row>
    <row r="139" ht="12.0" customHeight="1">
      <c r="P139" s="4"/>
    </row>
    <row r="140" ht="12.0" customHeight="1">
      <c r="P140" s="4"/>
    </row>
    <row r="141" ht="12.0" customHeight="1">
      <c r="P141" s="4"/>
    </row>
    <row r="142" ht="12.0" customHeight="1">
      <c r="P142" s="4"/>
    </row>
    <row r="143" ht="12.0" customHeight="1">
      <c r="P143" s="4"/>
    </row>
    <row r="144" ht="12.0" customHeight="1">
      <c r="P144" s="4"/>
    </row>
    <row r="145" ht="12.0" customHeight="1">
      <c r="P145" s="4"/>
    </row>
    <row r="146" ht="12.0" customHeight="1">
      <c r="P146" s="4"/>
    </row>
    <row r="147" ht="12.0" customHeight="1">
      <c r="P147" s="4"/>
    </row>
    <row r="148" ht="12.0" customHeight="1">
      <c r="P148" s="4"/>
    </row>
    <row r="149" ht="12.0" customHeight="1">
      <c r="P149" s="4"/>
    </row>
    <row r="150" ht="12.0" customHeight="1">
      <c r="P150" s="4"/>
    </row>
    <row r="151" ht="12.0" customHeight="1">
      <c r="P151" s="4"/>
    </row>
    <row r="152" ht="12.0" customHeight="1">
      <c r="P152" s="4"/>
    </row>
    <row r="153" ht="12.0" customHeight="1">
      <c r="P153" s="4"/>
    </row>
    <row r="154" ht="12.0" customHeight="1">
      <c r="P154" s="4"/>
    </row>
    <row r="155" ht="12.0" customHeight="1">
      <c r="P155" s="4"/>
    </row>
    <row r="156" ht="12.0" customHeight="1">
      <c r="P156" s="4"/>
    </row>
    <row r="157" ht="12.0" customHeight="1">
      <c r="P157" s="4"/>
    </row>
    <row r="158" ht="12.0" customHeight="1">
      <c r="P158" s="4"/>
    </row>
    <row r="159" ht="12.0" customHeight="1">
      <c r="P159" s="4"/>
    </row>
    <row r="160" ht="12.0" customHeight="1">
      <c r="P160" s="4"/>
    </row>
    <row r="161" ht="12.0" customHeight="1">
      <c r="P161" s="4"/>
    </row>
    <row r="162" ht="12.0" customHeight="1">
      <c r="P162" s="4"/>
    </row>
    <row r="163" ht="12.0" customHeight="1">
      <c r="P163" s="4"/>
    </row>
    <row r="164" ht="12.0" customHeight="1">
      <c r="P164" s="4"/>
    </row>
    <row r="165" ht="12.0" customHeight="1">
      <c r="P165" s="4"/>
    </row>
    <row r="166" ht="12.0" customHeight="1">
      <c r="P166" s="4"/>
    </row>
    <row r="167" ht="12.0" customHeight="1">
      <c r="P167" s="4"/>
    </row>
    <row r="168" ht="12.0" customHeight="1">
      <c r="P168" s="4"/>
    </row>
    <row r="169" ht="12.0" customHeight="1">
      <c r="P169" s="4"/>
    </row>
    <row r="170" ht="12.0" customHeight="1">
      <c r="P170" s="4"/>
    </row>
    <row r="171" ht="12.0" customHeight="1">
      <c r="P171" s="4"/>
    </row>
    <row r="172" ht="12.0" customHeight="1">
      <c r="P172" s="4"/>
    </row>
    <row r="173" ht="12.0" customHeight="1">
      <c r="P173" s="4"/>
    </row>
    <row r="174" ht="12.0" customHeight="1">
      <c r="P174" s="4"/>
    </row>
    <row r="175" ht="12.0" customHeight="1">
      <c r="P175" s="4"/>
    </row>
    <row r="176" ht="12.0" customHeight="1">
      <c r="P176" s="4"/>
    </row>
    <row r="177" ht="12.0" customHeight="1">
      <c r="P177" s="4"/>
    </row>
    <row r="178" ht="12.0" customHeight="1">
      <c r="P178" s="4"/>
    </row>
    <row r="179" ht="12.0" customHeight="1">
      <c r="P179" s="4"/>
    </row>
    <row r="180" ht="12.0" customHeight="1">
      <c r="P180" s="4"/>
    </row>
    <row r="181" ht="12.0" customHeight="1">
      <c r="P181" s="4"/>
    </row>
    <row r="182" ht="12.0" customHeight="1">
      <c r="P182" s="4"/>
    </row>
    <row r="183" ht="12.0" customHeight="1">
      <c r="P183" s="4"/>
    </row>
    <row r="184" ht="12.0" customHeight="1">
      <c r="P184" s="4"/>
    </row>
    <row r="185" ht="12.0" customHeight="1">
      <c r="P185" s="4"/>
    </row>
    <row r="186" ht="12.0" customHeight="1">
      <c r="P186" s="4"/>
    </row>
    <row r="187" ht="12.0" customHeight="1">
      <c r="P187" s="4"/>
    </row>
    <row r="188" ht="12.0" customHeight="1">
      <c r="P188" s="4"/>
    </row>
    <row r="189" ht="12.0" customHeight="1">
      <c r="P189" s="4"/>
    </row>
    <row r="190" ht="12.0" customHeight="1">
      <c r="P190" s="4"/>
    </row>
    <row r="191" ht="12.0" customHeight="1">
      <c r="P191" s="4"/>
    </row>
    <row r="192" ht="12.0" customHeight="1">
      <c r="P192" s="4"/>
    </row>
    <row r="193" ht="12.0" customHeight="1">
      <c r="P193" s="4"/>
    </row>
    <row r="194" ht="12.0" customHeight="1">
      <c r="P194" s="4"/>
    </row>
    <row r="195" ht="12.0" customHeight="1">
      <c r="P195" s="4"/>
    </row>
    <row r="196" ht="12.0" customHeight="1">
      <c r="P196" s="4"/>
    </row>
    <row r="197" ht="12.0" customHeight="1">
      <c r="P197" s="4"/>
    </row>
    <row r="198" ht="12.0" customHeight="1">
      <c r="P198" s="4"/>
    </row>
    <row r="199" ht="12.0" customHeight="1">
      <c r="P199" s="4"/>
    </row>
    <row r="200" ht="12.0" customHeight="1">
      <c r="P200" s="4"/>
    </row>
    <row r="201" ht="12.0" customHeight="1">
      <c r="P201" s="4"/>
    </row>
    <row r="202" ht="12.0" customHeight="1">
      <c r="P202" s="4"/>
    </row>
    <row r="203" ht="12.0" customHeight="1">
      <c r="P203" s="4"/>
    </row>
    <row r="204" ht="12.0" customHeight="1">
      <c r="P204" s="4"/>
    </row>
    <row r="205" ht="12.0" customHeight="1">
      <c r="P205" s="4"/>
    </row>
    <row r="206" ht="12.0" customHeight="1">
      <c r="P206" s="4"/>
    </row>
    <row r="207" ht="12.0" customHeight="1">
      <c r="P207" s="4"/>
    </row>
    <row r="208" ht="12.0" customHeight="1">
      <c r="P208" s="4"/>
    </row>
    <row r="209" ht="12.0" customHeight="1">
      <c r="P209" s="4"/>
    </row>
    <row r="210" ht="12.0" customHeight="1">
      <c r="P210" s="4"/>
    </row>
    <row r="211" ht="12.0" customHeight="1">
      <c r="P211" s="4"/>
    </row>
    <row r="212" ht="12.0" customHeight="1">
      <c r="P212" s="4"/>
    </row>
    <row r="213" ht="12.0" customHeight="1">
      <c r="P213" s="4"/>
    </row>
    <row r="214" ht="12.0" customHeight="1">
      <c r="P214" s="4"/>
    </row>
    <row r="215" ht="12.0" customHeight="1">
      <c r="P215" s="4"/>
    </row>
    <row r="216" ht="12.0" customHeight="1">
      <c r="P216" s="4"/>
    </row>
    <row r="217" ht="12.0" customHeight="1">
      <c r="P217" s="4"/>
    </row>
    <row r="218" ht="12.0" customHeight="1">
      <c r="P218" s="4"/>
    </row>
    <row r="219" ht="12.0" customHeight="1">
      <c r="P219" s="4"/>
    </row>
    <row r="220" ht="12.0" customHeight="1">
      <c r="P220" s="4"/>
    </row>
    <row r="221" ht="12.0" customHeight="1">
      <c r="P221" s="4"/>
    </row>
    <row r="222" ht="12.0" customHeight="1">
      <c r="P222" s="4"/>
    </row>
    <row r="223" ht="12.0" customHeight="1">
      <c r="P223" s="4"/>
    </row>
    <row r="224" ht="12.0" customHeight="1">
      <c r="P224" s="4"/>
    </row>
    <row r="225" ht="12.0" customHeight="1">
      <c r="P225" s="4"/>
    </row>
    <row r="226" ht="12.0" customHeight="1">
      <c r="P226" s="4"/>
    </row>
    <row r="227" ht="12.0" customHeight="1">
      <c r="P227" s="4"/>
    </row>
    <row r="228" ht="12.0" customHeight="1">
      <c r="P228" s="4"/>
    </row>
    <row r="229" ht="12.0" customHeight="1">
      <c r="P229" s="4"/>
    </row>
    <row r="230" ht="12.0" customHeight="1">
      <c r="P230" s="4"/>
    </row>
    <row r="231" ht="12.0" customHeight="1">
      <c r="P231" s="4"/>
    </row>
    <row r="232" ht="12.0" customHeight="1">
      <c r="P232" s="4"/>
    </row>
    <row r="233" ht="12.0" customHeight="1">
      <c r="P233" s="4"/>
    </row>
    <row r="234" ht="12.0" customHeight="1">
      <c r="P234" s="4"/>
    </row>
    <row r="235" ht="12.0" customHeight="1">
      <c r="P235" s="4"/>
    </row>
    <row r="236" ht="12.0" customHeight="1">
      <c r="P236" s="4"/>
    </row>
    <row r="237" ht="12.0" customHeight="1">
      <c r="P237" s="4"/>
    </row>
    <row r="238" ht="12.0" customHeight="1">
      <c r="P238" s="4"/>
    </row>
    <row r="239" ht="12.0" customHeight="1">
      <c r="P239" s="4"/>
    </row>
    <row r="240" ht="12.0" customHeight="1">
      <c r="P240" s="4"/>
    </row>
    <row r="241" ht="12.0" customHeight="1">
      <c r="P241" s="4"/>
    </row>
    <row r="242" ht="12.0" customHeight="1">
      <c r="P242" s="4"/>
    </row>
    <row r="243" ht="12.0" customHeight="1">
      <c r="P243" s="4"/>
    </row>
    <row r="244" ht="12.0" customHeight="1">
      <c r="P244" s="4"/>
    </row>
    <row r="245" ht="12.0" customHeight="1">
      <c r="P245" s="4"/>
    </row>
    <row r="246" ht="12.0" customHeight="1">
      <c r="P246" s="4"/>
    </row>
    <row r="247" ht="12.0" customHeight="1">
      <c r="P247" s="4"/>
    </row>
    <row r="248" ht="12.0" customHeight="1">
      <c r="P248" s="4"/>
    </row>
    <row r="249" ht="12.0" customHeight="1">
      <c r="P249" s="4"/>
    </row>
    <row r="250" ht="12.0" customHeight="1">
      <c r="P250" s="4"/>
    </row>
    <row r="251" ht="12.0" customHeight="1">
      <c r="P251" s="4"/>
    </row>
    <row r="252" ht="12.0" customHeight="1">
      <c r="P252" s="4"/>
    </row>
    <row r="253" ht="12.0" customHeight="1">
      <c r="P253" s="4"/>
    </row>
    <row r="254" ht="12.0" customHeight="1">
      <c r="P254" s="4"/>
    </row>
    <row r="255" ht="12.0" customHeight="1">
      <c r="P255" s="4"/>
    </row>
    <row r="256" ht="12.0" customHeight="1">
      <c r="P256" s="4"/>
    </row>
    <row r="257" ht="12.0" customHeight="1">
      <c r="P257" s="4"/>
    </row>
    <row r="258" ht="12.0" customHeight="1">
      <c r="P258" s="4"/>
    </row>
    <row r="259" ht="12.0" customHeight="1">
      <c r="P259" s="4"/>
    </row>
    <row r="260" ht="12.0" customHeight="1">
      <c r="P260" s="4"/>
    </row>
    <row r="261" ht="12.0" customHeight="1">
      <c r="P261" s="4"/>
    </row>
    <row r="262" ht="12.0" customHeight="1">
      <c r="P262" s="4"/>
    </row>
    <row r="263" ht="12.0" customHeight="1">
      <c r="P263" s="4"/>
    </row>
    <row r="264" ht="12.0" customHeight="1">
      <c r="P264" s="4"/>
    </row>
    <row r="265" ht="12.0" customHeight="1">
      <c r="P265" s="4"/>
    </row>
    <row r="266" ht="12.0" customHeight="1">
      <c r="P266" s="4"/>
    </row>
    <row r="267" ht="12.0" customHeight="1">
      <c r="P267" s="4"/>
    </row>
    <row r="268" ht="12.0" customHeight="1">
      <c r="P268" s="4"/>
    </row>
    <row r="269" ht="12.0" customHeight="1">
      <c r="P269" s="4"/>
    </row>
    <row r="270" ht="12.0" customHeight="1">
      <c r="P270" s="4"/>
    </row>
    <row r="271" ht="12.0" customHeight="1">
      <c r="P271" s="4"/>
    </row>
    <row r="272" ht="12.0" customHeight="1">
      <c r="P272" s="4"/>
    </row>
    <row r="273" ht="12.0" customHeight="1">
      <c r="P273" s="4"/>
    </row>
    <row r="274" ht="12.0" customHeight="1">
      <c r="P274" s="4"/>
    </row>
    <row r="275" ht="12.0" customHeight="1">
      <c r="P275" s="4"/>
    </row>
    <row r="276" ht="12.0" customHeight="1">
      <c r="P276" s="4"/>
    </row>
    <row r="277" ht="12.0" customHeight="1">
      <c r="P277" s="4"/>
    </row>
    <row r="278" ht="12.0" customHeight="1">
      <c r="P278" s="4"/>
    </row>
    <row r="279" ht="12.0" customHeight="1">
      <c r="P279" s="4"/>
    </row>
    <row r="280" ht="12.0" customHeight="1">
      <c r="P280" s="4"/>
    </row>
    <row r="281" ht="12.0" customHeight="1">
      <c r="P281" s="4"/>
    </row>
    <row r="282" ht="12.0" customHeight="1">
      <c r="P282" s="4"/>
    </row>
    <row r="283" ht="12.0" customHeight="1">
      <c r="P283" s="4"/>
    </row>
    <row r="284" ht="12.0" customHeight="1">
      <c r="P284" s="4"/>
    </row>
    <row r="285" ht="12.0" customHeight="1">
      <c r="P285" s="4"/>
    </row>
    <row r="286" ht="12.0" customHeight="1">
      <c r="P286" s="4"/>
    </row>
    <row r="287" ht="12.0" customHeight="1">
      <c r="P287" s="4"/>
    </row>
    <row r="288" ht="12.0" customHeight="1">
      <c r="P288" s="4"/>
    </row>
    <row r="289" ht="12.0" customHeight="1">
      <c r="P289" s="4"/>
    </row>
    <row r="290" ht="12.0" customHeight="1">
      <c r="P290" s="4"/>
    </row>
    <row r="291" ht="12.0" customHeight="1">
      <c r="P291" s="4"/>
    </row>
    <row r="292" ht="12.0" customHeight="1">
      <c r="P292" s="4"/>
    </row>
    <row r="293" ht="12.0" customHeight="1">
      <c r="P293" s="4"/>
    </row>
    <row r="294" ht="12.0" customHeight="1">
      <c r="P294" s="4"/>
    </row>
    <row r="295" ht="12.0" customHeight="1">
      <c r="P295" s="4"/>
    </row>
    <row r="296" ht="12.0" customHeight="1">
      <c r="P296" s="4"/>
    </row>
    <row r="297" ht="12.0" customHeight="1">
      <c r="P297" s="4"/>
    </row>
    <row r="298" ht="12.0" customHeight="1">
      <c r="P298" s="4"/>
    </row>
    <row r="299" ht="12.0" customHeight="1">
      <c r="P299" s="4"/>
    </row>
    <row r="300" ht="12.0" customHeight="1">
      <c r="P300" s="4"/>
    </row>
    <row r="301" ht="12.0" customHeight="1">
      <c r="P301" s="4"/>
    </row>
    <row r="302" ht="12.0" customHeight="1">
      <c r="P302" s="4"/>
    </row>
    <row r="303" ht="12.0" customHeight="1">
      <c r="P303" s="4"/>
    </row>
    <row r="304" ht="12.0" customHeight="1">
      <c r="P304" s="4"/>
    </row>
    <row r="305" ht="12.0" customHeight="1">
      <c r="P305" s="4"/>
    </row>
    <row r="306" ht="12.0" customHeight="1">
      <c r="P306" s="4"/>
    </row>
    <row r="307" ht="12.0" customHeight="1">
      <c r="P307" s="4"/>
    </row>
    <row r="308" ht="12.0" customHeight="1">
      <c r="P308" s="4"/>
    </row>
    <row r="309" ht="12.0" customHeight="1">
      <c r="P309" s="4"/>
    </row>
    <row r="310" ht="12.0" customHeight="1">
      <c r="P310" s="4"/>
    </row>
    <row r="311" ht="12.0" customHeight="1">
      <c r="P311" s="4"/>
    </row>
    <row r="312" ht="12.0" customHeight="1">
      <c r="P312" s="4"/>
    </row>
    <row r="313" ht="12.0" customHeight="1">
      <c r="P313" s="4"/>
    </row>
    <row r="314" ht="12.0" customHeight="1">
      <c r="P314" s="4"/>
    </row>
    <row r="315" ht="12.0" customHeight="1">
      <c r="P315" s="4"/>
    </row>
    <row r="316" ht="12.0" customHeight="1">
      <c r="P316" s="4"/>
    </row>
    <row r="317" ht="12.0" customHeight="1">
      <c r="P317" s="4"/>
    </row>
    <row r="318" ht="12.0" customHeight="1">
      <c r="P318" s="4"/>
    </row>
    <row r="319" ht="12.0" customHeight="1">
      <c r="P319" s="4"/>
    </row>
    <row r="320" ht="12.0" customHeight="1">
      <c r="P320" s="4"/>
    </row>
    <row r="321" ht="12.0" customHeight="1">
      <c r="P321" s="4"/>
    </row>
    <row r="322" ht="12.0" customHeight="1">
      <c r="P322" s="4"/>
    </row>
    <row r="323" ht="12.0" customHeight="1">
      <c r="P323" s="4"/>
    </row>
    <row r="324" ht="12.0" customHeight="1">
      <c r="P324" s="4"/>
    </row>
    <row r="325" ht="12.0" customHeight="1">
      <c r="P325" s="4"/>
    </row>
    <row r="326" ht="12.0" customHeight="1">
      <c r="P326" s="4"/>
    </row>
    <row r="327" ht="12.0" customHeight="1">
      <c r="P327" s="4"/>
    </row>
    <row r="328" ht="12.0" customHeight="1">
      <c r="P328" s="4"/>
    </row>
    <row r="329" ht="12.0" customHeight="1">
      <c r="P329" s="4"/>
    </row>
    <row r="330" ht="12.0" customHeight="1">
      <c r="P330" s="4"/>
    </row>
    <row r="331" ht="12.0" customHeight="1">
      <c r="P331" s="4"/>
    </row>
    <row r="332" ht="12.0" customHeight="1">
      <c r="P332" s="4"/>
    </row>
    <row r="333" ht="12.0" customHeight="1">
      <c r="P333" s="4"/>
    </row>
    <row r="334" ht="12.0" customHeight="1">
      <c r="P334" s="4"/>
    </row>
    <row r="335" ht="12.0" customHeight="1">
      <c r="P335" s="4"/>
    </row>
    <row r="336" ht="12.0" customHeight="1">
      <c r="P336" s="4"/>
    </row>
    <row r="337" ht="12.0" customHeight="1">
      <c r="P337" s="4"/>
    </row>
    <row r="338" ht="12.0" customHeight="1">
      <c r="P338" s="4"/>
    </row>
    <row r="339" ht="12.0" customHeight="1">
      <c r="P339" s="4"/>
    </row>
    <row r="340" ht="12.0" customHeight="1">
      <c r="P340" s="4"/>
    </row>
    <row r="341" ht="12.0" customHeight="1">
      <c r="P341" s="4"/>
    </row>
    <row r="342" ht="12.0" customHeight="1">
      <c r="P342" s="4"/>
    </row>
    <row r="343" ht="12.0" customHeight="1">
      <c r="P343" s="4"/>
    </row>
    <row r="344" ht="12.0" customHeight="1">
      <c r="P344" s="4"/>
    </row>
    <row r="345" ht="12.0" customHeight="1">
      <c r="P345" s="4"/>
    </row>
    <row r="346" ht="12.0" customHeight="1">
      <c r="P346" s="4"/>
    </row>
    <row r="347" ht="12.0" customHeight="1">
      <c r="P347" s="4"/>
    </row>
    <row r="348" ht="12.0" customHeight="1">
      <c r="P348" s="4"/>
    </row>
    <row r="349" ht="12.0" customHeight="1">
      <c r="P349" s="4"/>
    </row>
    <row r="350" ht="12.0" customHeight="1">
      <c r="P350" s="4"/>
    </row>
    <row r="351" ht="12.0" customHeight="1">
      <c r="P351" s="4"/>
    </row>
    <row r="352" ht="12.0" customHeight="1">
      <c r="P352" s="4"/>
    </row>
    <row r="353" ht="12.0" customHeight="1">
      <c r="P353" s="4"/>
    </row>
    <row r="354" ht="12.0" customHeight="1">
      <c r="P354" s="4"/>
    </row>
    <row r="355" ht="12.0" customHeight="1">
      <c r="P355" s="4"/>
    </row>
    <row r="356" ht="12.0" customHeight="1">
      <c r="P356" s="4"/>
    </row>
    <row r="357" ht="12.0" customHeight="1">
      <c r="P357" s="4"/>
    </row>
    <row r="358" ht="12.0" customHeight="1">
      <c r="P358" s="4"/>
    </row>
    <row r="359" ht="12.0" customHeight="1">
      <c r="P359" s="4"/>
    </row>
    <row r="360" ht="12.0" customHeight="1">
      <c r="P360" s="4"/>
    </row>
    <row r="361" ht="12.0" customHeight="1">
      <c r="P361" s="4"/>
    </row>
    <row r="362" ht="12.0" customHeight="1">
      <c r="P362" s="4"/>
    </row>
    <row r="363" ht="12.0" customHeight="1">
      <c r="P363" s="4"/>
    </row>
    <row r="364" ht="12.0" customHeight="1">
      <c r="P364" s="4"/>
    </row>
    <row r="365" ht="12.0" customHeight="1">
      <c r="P365" s="4"/>
    </row>
    <row r="366" ht="12.0" customHeight="1">
      <c r="P366" s="4"/>
    </row>
    <row r="367" ht="12.0" customHeight="1">
      <c r="P367" s="4"/>
    </row>
    <row r="368" ht="12.0" customHeight="1">
      <c r="P368" s="4"/>
    </row>
    <row r="369" ht="12.0" customHeight="1">
      <c r="P369" s="4"/>
    </row>
    <row r="370" ht="12.0" customHeight="1">
      <c r="P370" s="4"/>
    </row>
    <row r="371" ht="12.0" customHeight="1">
      <c r="P371" s="4"/>
    </row>
    <row r="372" ht="12.0" customHeight="1">
      <c r="P372" s="4"/>
    </row>
    <row r="373" ht="12.0" customHeight="1">
      <c r="P373" s="4"/>
    </row>
    <row r="374" ht="12.0" customHeight="1">
      <c r="P374" s="4"/>
    </row>
    <row r="375" ht="12.0" customHeight="1">
      <c r="P375" s="4"/>
    </row>
    <row r="376" ht="12.0" customHeight="1">
      <c r="P376" s="4"/>
    </row>
    <row r="377" ht="12.0" customHeight="1">
      <c r="P377" s="4"/>
    </row>
    <row r="378" ht="12.0" customHeight="1">
      <c r="P378" s="4"/>
    </row>
    <row r="379" ht="12.0" customHeight="1">
      <c r="P379" s="4"/>
    </row>
    <row r="380" ht="12.0" customHeight="1">
      <c r="P380" s="4"/>
    </row>
    <row r="381" ht="12.0" customHeight="1">
      <c r="P381" s="4"/>
    </row>
    <row r="382" ht="12.0" customHeight="1">
      <c r="P382" s="4"/>
    </row>
    <row r="383" ht="12.0" customHeight="1">
      <c r="P383" s="4"/>
    </row>
    <row r="384" ht="12.0" customHeight="1">
      <c r="P384" s="4"/>
    </row>
    <row r="385" ht="12.0" customHeight="1">
      <c r="P385" s="4"/>
    </row>
    <row r="386" ht="12.0" customHeight="1">
      <c r="P386" s="4"/>
    </row>
    <row r="387" ht="12.0" customHeight="1">
      <c r="P387" s="4"/>
    </row>
    <row r="388" ht="12.0" customHeight="1">
      <c r="P388" s="4"/>
    </row>
    <row r="389" ht="12.0" customHeight="1">
      <c r="P389" s="4"/>
    </row>
    <row r="390" ht="12.0" customHeight="1">
      <c r="P390" s="4"/>
    </row>
    <row r="391" ht="12.0" customHeight="1">
      <c r="P391" s="4"/>
    </row>
    <row r="392" ht="12.0" customHeight="1">
      <c r="P392" s="4"/>
    </row>
    <row r="393" ht="12.0" customHeight="1">
      <c r="P393" s="4"/>
    </row>
    <row r="394" ht="12.0" customHeight="1">
      <c r="P394" s="4"/>
    </row>
    <row r="395" ht="12.0" customHeight="1">
      <c r="P395" s="4"/>
    </row>
    <row r="396" ht="12.0" customHeight="1">
      <c r="P396" s="4"/>
    </row>
    <row r="397" ht="12.0" customHeight="1">
      <c r="P397" s="4"/>
    </row>
    <row r="398" ht="12.0" customHeight="1">
      <c r="P398" s="4"/>
    </row>
    <row r="399" ht="12.0" customHeight="1">
      <c r="P399" s="4"/>
    </row>
    <row r="400" ht="12.0" customHeight="1">
      <c r="P400" s="4"/>
    </row>
    <row r="401" ht="12.0" customHeight="1">
      <c r="P401" s="4"/>
    </row>
    <row r="402" ht="12.0" customHeight="1">
      <c r="P402" s="4"/>
    </row>
    <row r="403" ht="12.0" customHeight="1">
      <c r="P403" s="4"/>
    </row>
    <row r="404" ht="12.0" customHeight="1">
      <c r="P404" s="4"/>
    </row>
    <row r="405" ht="12.0" customHeight="1">
      <c r="P405" s="4"/>
    </row>
    <row r="406" ht="12.0" customHeight="1">
      <c r="P406" s="4"/>
    </row>
    <row r="407" ht="12.0" customHeight="1">
      <c r="P407" s="4"/>
    </row>
    <row r="408" ht="12.0" customHeight="1">
      <c r="P408" s="4"/>
    </row>
    <row r="409" ht="12.0" customHeight="1">
      <c r="P409" s="4"/>
    </row>
    <row r="410" ht="12.0" customHeight="1">
      <c r="P410" s="4"/>
    </row>
    <row r="411" ht="12.0" customHeight="1">
      <c r="P411" s="4"/>
    </row>
    <row r="412" ht="12.0" customHeight="1">
      <c r="P412" s="4"/>
    </row>
    <row r="413" ht="12.0" customHeight="1">
      <c r="P413" s="4"/>
    </row>
    <row r="414" ht="12.0" customHeight="1">
      <c r="P414" s="4"/>
    </row>
    <row r="415" ht="12.0" customHeight="1">
      <c r="P415" s="4"/>
    </row>
    <row r="416" ht="12.0" customHeight="1">
      <c r="P416" s="4"/>
    </row>
    <row r="417" ht="12.0" customHeight="1">
      <c r="P417" s="4"/>
    </row>
    <row r="418" ht="12.0" customHeight="1">
      <c r="P418" s="4"/>
    </row>
    <row r="419" ht="12.0" customHeight="1">
      <c r="P419" s="4"/>
    </row>
    <row r="420" ht="12.0" customHeight="1">
      <c r="P420" s="4"/>
    </row>
    <row r="421" ht="12.0" customHeight="1">
      <c r="P421" s="4"/>
    </row>
    <row r="422" ht="12.0" customHeight="1">
      <c r="P422" s="4"/>
    </row>
    <row r="423" ht="12.0" customHeight="1">
      <c r="P423" s="4"/>
    </row>
    <row r="424" ht="12.0" customHeight="1">
      <c r="P424" s="4"/>
    </row>
    <row r="425" ht="12.0" customHeight="1">
      <c r="P425" s="4"/>
    </row>
    <row r="426" ht="12.0" customHeight="1">
      <c r="P426" s="4"/>
    </row>
    <row r="427" ht="12.0" customHeight="1">
      <c r="P427" s="4"/>
    </row>
    <row r="428" ht="12.0" customHeight="1">
      <c r="P428" s="4"/>
    </row>
    <row r="429" ht="12.0" customHeight="1">
      <c r="P429" s="4"/>
    </row>
    <row r="430" ht="12.0" customHeight="1">
      <c r="P430" s="4"/>
    </row>
    <row r="431" ht="12.0" customHeight="1">
      <c r="P431" s="4"/>
    </row>
    <row r="432" ht="12.0" customHeight="1">
      <c r="P432" s="4"/>
    </row>
    <row r="433" ht="12.0" customHeight="1">
      <c r="P433" s="4"/>
    </row>
    <row r="434" ht="12.0" customHeight="1">
      <c r="P434" s="4"/>
    </row>
    <row r="435" ht="12.0" customHeight="1">
      <c r="P435" s="4"/>
    </row>
    <row r="436" ht="12.0" customHeight="1">
      <c r="P436" s="4"/>
    </row>
    <row r="437" ht="12.0" customHeight="1">
      <c r="P437" s="4"/>
    </row>
    <row r="438" ht="12.0" customHeight="1">
      <c r="P438" s="4"/>
    </row>
    <row r="439" ht="12.0" customHeight="1">
      <c r="P439" s="4"/>
    </row>
    <row r="440" ht="12.0" customHeight="1">
      <c r="P440" s="4"/>
    </row>
    <row r="441" ht="12.0" customHeight="1">
      <c r="P441" s="4"/>
    </row>
    <row r="442" ht="12.0" customHeight="1">
      <c r="P442" s="4"/>
    </row>
    <row r="443" ht="12.0" customHeight="1">
      <c r="P443" s="4"/>
    </row>
    <row r="444" ht="12.0" customHeight="1">
      <c r="P444" s="4"/>
    </row>
    <row r="445" ht="12.0" customHeight="1">
      <c r="P445" s="4"/>
    </row>
    <row r="446" ht="12.0" customHeight="1">
      <c r="P446" s="4"/>
    </row>
    <row r="447" ht="12.0" customHeight="1">
      <c r="P447" s="4"/>
    </row>
    <row r="448" ht="12.0" customHeight="1">
      <c r="P448" s="4"/>
    </row>
    <row r="449" ht="12.0" customHeight="1">
      <c r="P449" s="4"/>
    </row>
    <row r="450" ht="12.0" customHeight="1">
      <c r="P450" s="4"/>
    </row>
    <row r="451" ht="12.0" customHeight="1">
      <c r="P451" s="4"/>
    </row>
    <row r="452" ht="12.0" customHeight="1">
      <c r="P452" s="4"/>
    </row>
    <row r="453" ht="12.0" customHeight="1">
      <c r="P453" s="4"/>
    </row>
    <row r="454" ht="12.0" customHeight="1">
      <c r="P454" s="4"/>
    </row>
    <row r="455" ht="12.0" customHeight="1">
      <c r="P455" s="4"/>
    </row>
    <row r="456" ht="12.0" customHeight="1">
      <c r="P456" s="4"/>
    </row>
    <row r="457" ht="12.0" customHeight="1">
      <c r="P457" s="4"/>
    </row>
    <row r="458" ht="12.0" customHeight="1">
      <c r="P458" s="4"/>
    </row>
    <row r="459" ht="12.0" customHeight="1">
      <c r="P459" s="4"/>
    </row>
    <row r="460" ht="12.0" customHeight="1">
      <c r="P460" s="4"/>
    </row>
    <row r="461" ht="12.0" customHeight="1">
      <c r="P461" s="4"/>
    </row>
    <row r="462" ht="12.0" customHeight="1">
      <c r="P462" s="4"/>
    </row>
    <row r="463" ht="12.0" customHeight="1">
      <c r="P463" s="4"/>
    </row>
    <row r="464" ht="12.0" customHeight="1">
      <c r="P464" s="4"/>
    </row>
    <row r="465" ht="12.0" customHeight="1">
      <c r="P465" s="4"/>
    </row>
    <row r="466" ht="12.0" customHeight="1">
      <c r="P466" s="4"/>
    </row>
    <row r="467" ht="12.0" customHeight="1">
      <c r="P467" s="4"/>
    </row>
    <row r="468" ht="12.0" customHeight="1">
      <c r="P468" s="4"/>
    </row>
    <row r="469" ht="12.0" customHeight="1">
      <c r="P469" s="4"/>
    </row>
    <row r="470" ht="12.0" customHeight="1">
      <c r="P470" s="4"/>
    </row>
    <row r="471" ht="12.0" customHeight="1">
      <c r="P471" s="4"/>
    </row>
    <row r="472" ht="12.0" customHeight="1">
      <c r="P472" s="4"/>
    </row>
    <row r="473" ht="12.0" customHeight="1">
      <c r="P473" s="4"/>
    </row>
    <row r="474" ht="12.0" customHeight="1">
      <c r="P474" s="4"/>
    </row>
    <row r="475" ht="12.0" customHeight="1">
      <c r="P475" s="4"/>
    </row>
    <row r="476" ht="12.0" customHeight="1">
      <c r="P476" s="4"/>
    </row>
    <row r="477" ht="12.0" customHeight="1">
      <c r="P477" s="4"/>
    </row>
    <row r="478" ht="12.0" customHeight="1">
      <c r="P478" s="4"/>
    </row>
    <row r="479" ht="12.0" customHeight="1">
      <c r="P479" s="4"/>
    </row>
    <row r="480" ht="12.0" customHeight="1">
      <c r="P480" s="4"/>
    </row>
    <row r="481" ht="12.0" customHeight="1">
      <c r="P481" s="4"/>
    </row>
    <row r="482" ht="12.0" customHeight="1">
      <c r="P482" s="4"/>
    </row>
    <row r="483" ht="12.0" customHeight="1">
      <c r="P483" s="4"/>
    </row>
    <row r="484" ht="12.0" customHeight="1">
      <c r="P484" s="4"/>
    </row>
    <row r="485" ht="12.0" customHeight="1">
      <c r="P485" s="4"/>
    </row>
    <row r="486" ht="12.0" customHeight="1">
      <c r="P486" s="4"/>
    </row>
    <row r="487" ht="12.0" customHeight="1">
      <c r="P487" s="4"/>
    </row>
    <row r="488" ht="12.0" customHeight="1">
      <c r="P488" s="4"/>
    </row>
    <row r="489" ht="12.0" customHeight="1">
      <c r="P489" s="4"/>
    </row>
    <row r="490" ht="12.0" customHeight="1">
      <c r="P490" s="4"/>
    </row>
    <row r="491" ht="12.0" customHeight="1">
      <c r="P491" s="4"/>
    </row>
    <row r="492" ht="12.0" customHeight="1">
      <c r="P492" s="4"/>
    </row>
    <row r="493" ht="12.0" customHeight="1">
      <c r="P493" s="4"/>
    </row>
    <row r="494" ht="12.0" customHeight="1">
      <c r="P494" s="4"/>
    </row>
    <row r="495" ht="12.0" customHeight="1">
      <c r="P495" s="4"/>
    </row>
    <row r="496" ht="12.0" customHeight="1">
      <c r="P496" s="4"/>
    </row>
    <row r="497" ht="12.0" customHeight="1">
      <c r="P497" s="4"/>
    </row>
    <row r="498" ht="12.0" customHeight="1">
      <c r="P498" s="4"/>
    </row>
    <row r="499" ht="12.0" customHeight="1">
      <c r="P499" s="4"/>
    </row>
    <row r="500" ht="12.0" customHeight="1">
      <c r="P500" s="4"/>
    </row>
    <row r="501" ht="12.0" customHeight="1">
      <c r="P501" s="4"/>
    </row>
    <row r="502" ht="12.0" customHeight="1">
      <c r="P502" s="4"/>
    </row>
    <row r="503" ht="12.0" customHeight="1">
      <c r="P503" s="4"/>
    </row>
    <row r="504" ht="12.0" customHeight="1">
      <c r="P504" s="4"/>
    </row>
    <row r="505" ht="12.0" customHeight="1">
      <c r="P505" s="4"/>
    </row>
    <row r="506" ht="12.0" customHeight="1">
      <c r="P506" s="4"/>
    </row>
    <row r="507" ht="12.0" customHeight="1">
      <c r="P507" s="4"/>
    </row>
    <row r="508" ht="12.0" customHeight="1">
      <c r="P508" s="4"/>
    </row>
    <row r="509" ht="12.0" customHeight="1">
      <c r="P509" s="4"/>
    </row>
    <row r="510" ht="12.0" customHeight="1">
      <c r="P510" s="4"/>
    </row>
    <row r="511" ht="12.0" customHeight="1">
      <c r="P511" s="4"/>
    </row>
    <row r="512" ht="12.0" customHeight="1">
      <c r="P512" s="4"/>
    </row>
    <row r="513" ht="12.0" customHeight="1">
      <c r="P513" s="4"/>
    </row>
    <row r="514" ht="12.0" customHeight="1">
      <c r="P514" s="4"/>
    </row>
    <row r="515" ht="12.0" customHeight="1">
      <c r="P515" s="4"/>
    </row>
    <row r="516" ht="12.0" customHeight="1">
      <c r="P516" s="4"/>
    </row>
    <row r="517" ht="12.0" customHeight="1">
      <c r="P517" s="4"/>
    </row>
    <row r="518" ht="12.0" customHeight="1">
      <c r="P518" s="4"/>
    </row>
    <row r="519" ht="12.0" customHeight="1">
      <c r="P519" s="4"/>
    </row>
    <row r="520" ht="12.0" customHeight="1">
      <c r="P520" s="4"/>
    </row>
    <row r="521" ht="12.0" customHeight="1">
      <c r="P521" s="4"/>
    </row>
    <row r="522" ht="12.0" customHeight="1">
      <c r="P522" s="4"/>
    </row>
    <row r="523" ht="12.0" customHeight="1">
      <c r="P523" s="4"/>
    </row>
    <row r="524" ht="12.0" customHeight="1">
      <c r="P524" s="4"/>
    </row>
    <row r="525" ht="12.0" customHeight="1">
      <c r="P525" s="4"/>
    </row>
    <row r="526" ht="12.0" customHeight="1">
      <c r="P526" s="4"/>
    </row>
    <row r="527" ht="12.0" customHeight="1">
      <c r="P527" s="4"/>
    </row>
    <row r="528" ht="12.0" customHeight="1">
      <c r="P528" s="4"/>
    </row>
    <row r="529" ht="12.0" customHeight="1">
      <c r="P529" s="4"/>
    </row>
    <row r="530" ht="12.0" customHeight="1">
      <c r="P530" s="4"/>
    </row>
    <row r="531" ht="12.0" customHeight="1">
      <c r="P531" s="4"/>
    </row>
    <row r="532" ht="12.0" customHeight="1">
      <c r="P532" s="4"/>
    </row>
    <row r="533" ht="12.0" customHeight="1">
      <c r="P533" s="4"/>
    </row>
    <row r="534" ht="12.0" customHeight="1">
      <c r="P534" s="4"/>
    </row>
    <row r="535" ht="12.0" customHeight="1">
      <c r="P535" s="4"/>
    </row>
    <row r="536" ht="12.0" customHeight="1">
      <c r="P536" s="4"/>
    </row>
    <row r="537" ht="12.0" customHeight="1">
      <c r="P537" s="4"/>
    </row>
    <row r="538" ht="12.0" customHeight="1">
      <c r="P538" s="4"/>
    </row>
    <row r="539" ht="12.0" customHeight="1">
      <c r="P539" s="4"/>
    </row>
    <row r="540" ht="12.0" customHeight="1">
      <c r="P540" s="4"/>
    </row>
    <row r="541" ht="12.0" customHeight="1">
      <c r="P541" s="4"/>
    </row>
    <row r="542" ht="12.0" customHeight="1">
      <c r="P542" s="4"/>
    </row>
    <row r="543" ht="12.0" customHeight="1">
      <c r="P543" s="4"/>
    </row>
    <row r="544" ht="12.0" customHeight="1">
      <c r="P544" s="4"/>
    </row>
    <row r="545" ht="12.0" customHeight="1">
      <c r="P545" s="4"/>
    </row>
    <row r="546" ht="12.0" customHeight="1">
      <c r="P546" s="4"/>
    </row>
    <row r="547" ht="12.0" customHeight="1">
      <c r="P547" s="4"/>
    </row>
    <row r="548" ht="12.0" customHeight="1">
      <c r="P548" s="4"/>
    </row>
    <row r="549" ht="12.0" customHeight="1">
      <c r="P549" s="4"/>
    </row>
    <row r="550" ht="12.0" customHeight="1">
      <c r="P550" s="4"/>
    </row>
    <row r="551" ht="12.0" customHeight="1">
      <c r="P551" s="4"/>
    </row>
    <row r="552" ht="12.0" customHeight="1">
      <c r="P552" s="4"/>
    </row>
    <row r="553" ht="12.0" customHeight="1">
      <c r="P553" s="4"/>
    </row>
    <row r="554" ht="12.0" customHeight="1">
      <c r="P554" s="4"/>
    </row>
    <row r="555" ht="12.0" customHeight="1">
      <c r="P555" s="4"/>
    </row>
    <row r="556" ht="12.0" customHeight="1">
      <c r="P556" s="4"/>
    </row>
    <row r="557" ht="12.0" customHeight="1">
      <c r="P557" s="4"/>
    </row>
    <row r="558" ht="12.0" customHeight="1">
      <c r="P558" s="4"/>
    </row>
    <row r="559" ht="12.0" customHeight="1">
      <c r="P559" s="4"/>
    </row>
    <row r="560" ht="12.0" customHeight="1">
      <c r="P560" s="4"/>
    </row>
    <row r="561" ht="12.0" customHeight="1">
      <c r="P561" s="4"/>
    </row>
    <row r="562" ht="12.0" customHeight="1">
      <c r="P562" s="4"/>
    </row>
    <row r="563" ht="12.0" customHeight="1">
      <c r="P563" s="4"/>
    </row>
    <row r="564" ht="12.0" customHeight="1">
      <c r="P564" s="4"/>
    </row>
    <row r="565" ht="12.0" customHeight="1">
      <c r="P565" s="4"/>
    </row>
    <row r="566" ht="12.0" customHeight="1">
      <c r="P566" s="4"/>
    </row>
    <row r="567" ht="12.0" customHeight="1">
      <c r="P567" s="4"/>
    </row>
    <row r="568" ht="12.0" customHeight="1">
      <c r="P568" s="4"/>
    </row>
    <row r="569" ht="12.0" customHeight="1">
      <c r="P569" s="4"/>
    </row>
    <row r="570" ht="12.0" customHeight="1">
      <c r="P570" s="4"/>
    </row>
    <row r="571" ht="12.0" customHeight="1">
      <c r="P571" s="4"/>
    </row>
    <row r="572" ht="12.0" customHeight="1">
      <c r="P572" s="4"/>
    </row>
    <row r="573" ht="12.0" customHeight="1">
      <c r="P573" s="4"/>
    </row>
    <row r="574" ht="12.0" customHeight="1">
      <c r="P574" s="4"/>
    </row>
    <row r="575" ht="12.0" customHeight="1">
      <c r="P575" s="4"/>
    </row>
    <row r="576" ht="12.0" customHeight="1">
      <c r="P576" s="4"/>
    </row>
    <row r="577" ht="12.0" customHeight="1">
      <c r="P577" s="4"/>
    </row>
    <row r="578" ht="12.0" customHeight="1">
      <c r="P578" s="4"/>
    </row>
    <row r="579" ht="12.0" customHeight="1">
      <c r="P579" s="4"/>
    </row>
    <row r="580" ht="12.0" customHeight="1">
      <c r="P580" s="4"/>
    </row>
    <row r="581" ht="12.0" customHeight="1">
      <c r="P581" s="4"/>
    </row>
    <row r="582" ht="12.0" customHeight="1">
      <c r="P582" s="4"/>
    </row>
    <row r="583" ht="12.0" customHeight="1">
      <c r="P583" s="4"/>
    </row>
    <row r="584" ht="12.0" customHeight="1">
      <c r="P584" s="4"/>
    </row>
    <row r="585" ht="12.0" customHeight="1">
      <c r="P585" s="4"/>
    </row>
    <row r="586" ht="12.0" customHeight="1">
      <c r="P586" s="4"/>
    </row>
    <row r="587" ht="12.0" customHeight="1">
      <c r="P587" s="4"/>
    </row>
    <row r="588" ht="12.0" customHeight="1">
      <c r="P588" s="4"/>
    </row>
    <row r="589" ht="12.0" customHeight="1">
      <c r="P589" s="4"/>
    </row>
    <row r="590" ht="12.0" customHeight="1">
      <c r="P590" s="4"/>
    </row>
    <row r="591" ht="12.0" customHeight="1">
      <c r="P591" s="4"/>
    </row>
    <row r="592" ht="12.0" customHeight="1">
      <c r="P592" s="4"/>
    </row>
    <row r="593" ht="12.0" customHeight="1">
      <c r="P593" s="4"/>
    </row>
    <row r="594" ht="12.0" customHeight="1">
      <c r="P594" s="4"/>
    </row>
    <row r="595" ht="12.0" customHeight="1">
      <c r="P595" s="4"/>
    </row>
    <row r="596" ht="12.0" customHeight="1">
      <c r="P596" s="4"/>
    </row>
    <row r="597" ht="12.0" customHeight="1">
      <c r="P597" s="4"/>
    </row>
    <row r="598" ht="12.0" customHeight="1">
      <c r="P598" s="4"/>
    </row>
    <row r="599" ht="12.0" customHeight="1">
      <c r="P599" s="4"/>
    </row>
    <row r="600" ht="12.0" customHeight="1">
      <c r="P600" s="4"/>
    </row>
    <row r="601" ht="12.0" customHeight="1">
      <c r="P601" s="4"/>
    </row>
    <row r="602" ht="12.0" customHeight="1">
      <c r="P602" s="4"/>
    </row>
    <row r="603" ht="12.0" customHeight="1">
      <c r="P603" s="4"/>
    </row>
    <row r="604" ht="12.0" customHeight="1">
      <c r="P604" s="4"/>
    </row>
    <row r="605" ht="12.0" customHeight="1">
      <c r="P605" s="4"/>
    </row>
    <row r="606" ht="12.0" customHeight="1">
      <c r="P606" s="4"/>
    </row>
    <row r="607" ht="12.0" customHeight="1">
      <c r="P607" s="4"/>
    </row>
    <row r="608" ht="12.0" customHeight="1">
      <c r="P608" s="4"/>
    </row>
    <row r="609" ht="12.0" customHeight="1">
      <c r="P609" s="4"/>
    </row>
    <row r="610" ht="12.0" customHeight="1">
      <c r="P610" s="4"/>
    </row>
    <row r="611" ht="12.0" customHeight="1">
      <c r="P611" s="4"/>
    </row>
    <row r="612" ht="12.0" customHeight="1">
      <c r="P612" s="4"/>
    </row>
    <row r="613" ht="12.0" customHeight="1">
      <c r="P613" s="4"/>
    </row>
    <row r="614" ht="12.0" customHeight="1">
      <c r="P614" s="4"/>
    </row>
    <row r="615" ht="12.0" customHeight="1">
      <c r="P615" s="4"/>
    </row>
    <row r="616" ht="12.0" customHeight="1">
      <c r="P616" s="4"/>
    </row>
    <row r="617" ht="12.0" customHeight="1">
      <c r="P617" s="4"/>
    </row>
    <row r="618" ht="12.0" customHeight="1">
      <c r="P618" s="4"/>
    </row>
    <row r="619" ht="12.0" customHeight="1">
      <c r="P619" s="4"/>
    </row>
    <row r="620" ht="12.0" customHeight="1">
      <c r="P620" s="4"/>
    </row>
    <row r="621" ht="12.0" customHeight="1">
      <c r="P621" s="4"/>
    </row>
    <row r="622" ht="12.0" customHeight="1">
      <c r="P622" s="4"/>
    </row>
    <row r="623" ht="12.0" customHeight="1">
      <c r="P623" s="4"/>
    </row>
    <row r="624" ht="12.0" customHeight="1">
      <c r="P624" s="4"/>
    </row>
    <row r="625" ht="12.0" customHeight="1">
      <c r="P625" s="4"/>
    </row>
    <row r="626" ht="12.0" customHeight="1">
      <c r="P626" s="4"/>
    </row>
    <row r="627" ht="12.0" customHeight="1">
      <c r="P627" s="4"/>
    </row>
    <row r="628" ht="12.0" customHeight="1">
      <c r="P628" s="4"/>
    </row>
    <row r="629" ht="12.0" customHeight="1">
      <c r="P629" s="4"/>
    </row>
    <row r="630" ht="12.0" customHeight="1">
      <c r="P630" s="4"/>
    </row>
    <row r="631" ht="12.0" customHeight="1">
      <c r="P631" s="4"/>
    </row>
    <row r="632" ht="12.0" customHeight="1">
      <c r="P632" s="4"/>
    </row>
    <row r="633" ht="12.0" customHeight="1">
      <c r="P633" s="4"/>
    </row>
    <row r="634" ht="12.0" customHeight="1">
      <c r="P634" s="4"/>
    </row>
    <row r="635" ht="12.0" customHeight="1">
      <c r="P635" s="4"/>
    </row>
    <row r="636" ht="12.0" customHeight="1">
      <c r="P636" s="4"/>
    </row>
    <row r="637" ht="12.0" customHeight="1">
      <c r="P637" s="4"/>
    </row>
    <row r="638" ht="12.0" customHeight="1">
      <c r="P638" s="4"/>
    </row>
    <row r="639" ht="12.0" customHeight="1">
      <c r="P639" s="4"/>
    </row>
    <row r="640" ht="12.0" customHeight="1">
      <c r="P640" s="4"/>
    </row>
    <row r="641" ht="12.0" customHeight="1">
      <c r="P641" s="4"/>
    </row>
    <row r="642" ht="12.0" customHeight="1">
      <c r="P642" s="4"/>
    </row>
    <row r="643" ht="12.0" customHeight="1">
      <c r="P643" s="4"/>
    </row>
    <row r="644" ht="12.0" customHeight="1">
      <c r="P644" s="4"/>
    </row>
    <row r="645" ht="12.0" customHeight="1">
      <c r="P645" s="4"/>
    </row>
    <row r="646" ht="12.0" customHeight="1">
      <c r="P646" s="4"/>
    </row>
    <row r="647" ht="12.0" customHeight="1">
      <c r="P647" s="4"/>
    </row>
    <row r="648" ht="12.0" customHeight="1">
      <c r="P648" s="4"/>
    </row>
    <row r="649" ht="12.0" customHeight="1">
      <c r="P649" s="4"/>
    </row>
    <row r="650" ht="12.0" customHeight="1">
      <c r="P650" s="4"/>
    </row>
    <row r="651" ht="12.0" customHeight="1">
      <c r="P651" s="4"/>
    </row>
    <row r="652" ht="12.0" customHeight="1">
      <c r="P652" s="4"/>
    </row>
    <row r="653" ht="12.0" customHeight="1">
      <c r="P653" s="4"/>
    </row>
    <row r="654" ht="12.0" customHeight="1">
      <c r="P654" s="4"/>
    </row>
    <row r="655" ht="12.0" customHeight="1">
      <c r="P655" s="4"/>
    </row>
    <row r="656" ht="12.0" customHeight="1">
      <c r="P656" s="4"/>
    </row>
    <row r="657" ht="12.0" customHeight="1">
      <c r="P657" s="4"/>
    </row>
    <row r="658" ht="12.0" customHeight="1">
      <c r="P658" s="4"/>
    </row>
    <row r="659" ht="12.0" customHeight="1">
      <c r="P659" s="4"/>
    </row>
    <row r="660" ht="12.0" customHeight="1">
      <c r="P660" s="4"/>
    </row>
    <row r="661" ht="12.0" customHeight="1">
      <c r="P661" s="4"/>
    </row>
    <row r="662" ht="12.0" customHeight="1">
      <c r="P662" s="4"/>
    </row>
    <row r="663" ht="12.0" customHeight="1">
      <c r="P663" s="4"/>
    </row>
    <row r="664" ht="12.0" customHeight="1">
      <c r="P664" s="4"/>
    </row>
    <row r="665" ht="12.0" customHeight="1">
      <c r="P665" s="4"/>
    </row>
    <row r="666" ht="12.0" customHeight="1">
      <c r="P666" s="4"/>
    </row>
    <row r="667" ht="12.0" customHeight="1">
      <c r="P667" s="4"/>
    </row>
    <row r="668" ht="12.0" customHeight="1">
      <c r="P668" s="4"/>
    </row>
    <row r="669" ht="12.0" customHeight="1">
      <c r="P669" s="4"/>
    </row>
    <row r="670" ht="12.0" customHeight="1">
      <c r="P670" s="4"/>
    </row>
    <row r="671" ht="12.0" customHeight="1">
      <c r="P671" s="4"/>
    </row>
    <row r="672" ht="12.0" customHeight="1">
      <c r="P672" s="4"/>
    </row>
    <row r="673" ht="12.0" customHeight="1">
      <c r="P673" s="4"/>
    </row>
    <row r="674" ht="12.0" customHeight="1">
      <c r="P674" s="4"/>
    </row>
    <row r="675" ht="12.0" customHeight="1">
      <c r="P675" s="4"/>
    </row>
    <row r="676" ht="12.0" customHeight="1">
      <c r="P676" s="4"/>
    </row>
    <row r="677" ht="12.0" customHeight="1">
      <c r="P677" s="4"/>
    </row>
    <row r="678" ht="12.0" customHeight="1">
      <c r="P678" s="4"/>
    </row>
    <row r="679" ht="12.0" customHeight="1">
      <c r="P679" s="4"/>
    </row>
    <row r="680" ht="12.0" customHeight="1">
      <c r="P680" s="4"/>
    </row>
    <row r="681" ht="12.0" customHeight="1">
      <c r="P681" s="4"/>
    </row>
    <row r="682" ht="12.0" customHeight="1">
      <c r="P682" s="4"/>
    </row>
    <row r="683" ht="12.0" customHeight="1">
      <c r="P683" s="4"/>
    </row>
    <row r="684" ht="12.0" customHeight="1">
      <c r="P684" s="4"/>
    </row>
    <row r="685" ht="12.0" customHeight="1">
      <c r="P685" s="4"/>
    </row>
    <row r="686" ht="12.0" customHeight="1">
      <c r="P686" s="4"/>
    </row>
    <row r="687" ht="12.0" customHeight="1">
      <c r="P687" s="4"/>
    </row>
    <row r="688" ht="12.0" customHeight="1">
      <c r="P688" s="4"/>
    </row>
    <row r="689" ht="12.0" customHeight="1">
      <c r="P689" s="4"/>
    </row>
    <row r="690" ht="12.0" customHeight="1">
      <c r="P690" s="4"/>
    </row>
    <row r="691" ht="12.0" customHeight="1">
      <c r="P691" s="4"/>
    </row>
    <row r="692" ht="12.0" customHeight="1">
      <c r="P692" s="4"/>
    </row>
    <row r="693" ht="12.0" customHeight="1">
      <c r="P693" s="4"/>
    </row>
    <row r="694" ht="12.0" customHeight="1">
      <c r="P694" s="4"/>
    </row>
    <row r="695" ht="12.0" customHeight="1">
      <c r="P695" s="4"/>
    </row>
    <row r="696" ht="12.0" customHeight="1">
      <c r="P696" s="4"/>
    </row>
    <row r="697" ht="12.0" customHeight="1">
      <c r="P697" s="4"/>
    </row>
    <row r="698" ht="12.0" customHeight="1">
      <c r="P698" s="4"/>
    </row>
    <row r="699" ht="12.0" customHeight="1">
      <c r="P699" s="4"/>
    </row>
    <row r="700" ht="12.0" customHeight="1">
      <c r="P700" s="4"/>
    </row>
    <row r="701" ht="12.0" customHeight="1">
      <c r="P701" s="4"/>
    </row>
    <row r="702" ht="12.0" customHeight="1">
      <c r="P702" s="4"/>
    </row>
    <row r="703" ht="12.0" customHeight="1">
      <c r="P703" s="4"/>
    </row>
    <row r="704" ht="12.0" customHeight="1">
      <c r="P704" s="4"/>
    </row>
    <row r="705" ht="12.0" customHeight="1">
      <c r="P705" s="4"/>
    </row>
    <row r="706" ht="12.0" customHeight="1">
      <c r="P706" s="4"/>
    </row>
    <row r="707" ht="12.0" customHeight="1">
      <c r="P707" s="4"/>
    </row>
    <row r="708" ht="12.0" customHeight="1">
      <c r="P708" s="4"/>
    </row>
    <row r="709" ht="12.0" customHeight="1">
      <c r="P709" s="4"/>
    </row>
    <row r="710" ht="12.0" customHeight="1">
      <c r="P710" s="4"/>
    </row>
    <row r="711" ht="12.0" customHeight="1">
      <c r="P711" s="4"/>
    </row>
    <row r="712" ht="12.0" customHeight="1">
      <c r="P712" s="4"/>
    </row>
    <row r="713" ht="12.0" customHeight="1">
      <c r="P713" s="4"/>
    </row>
    <row r="714" ht="12.0" customHeight="1">
      <c r="P714" s="4"/>
    </row>
    <row r="715" ht="12.0" customHeight="1">
      <c r="P715" s="4"/>
    </row>
    <row r="716" ht="12.0" customHeight="1">
      <c r="P716" s="4"/>
    </row>
    <row r="717" ht="12.0" customHeight="1">
      <c r="P717" s="4"/>
    </row>
    <row r="718" ht="12.0" customHeight="1">
      <c r="P718" s="4"/>
    </row>
    <row r="719" ht="12.0" customHeight="1">
      <c r="P719" s="4"/>
    </row>
    <row r="720" ht="12.0" customHeight="1">
      <c r="P720" s="4"/>
    </row>
    <row r="721" ht="12.0" customHeight="1">
      <c r="P721" s="4"/>
    </row>
    <row r="722" ht="12.0" customHeight="1">
      <c r="P722" s="4"/>
    </row>
    <row r="723" ht="12.0" customHeight="1">
      <c r="P723" s="4"/>
    </row>
    <row r="724" ht="12.0" customHeight="1">
      <c r="P724" s="4"/>
    </row>
    <row r="725" ht="12.0" customHeight="1">
      <c r="P725" s="4"/>
    </row>
    <row r="726" ht="12.0" customHeight="1">
      <c r="P726" s="4"/>
    </row>
    <row r="727" ht="12.0" customHeight="1">
      <c r="P727" s="4"/>
    </row>
    <row r="728" ht="12.0" customHeight="1">
      <c r="P728" s="4"/>
    </row>
    <row r="729" ht="12.0" customHeight="1">
      <c r="P729" s="4"/>
    </row>
    <row r="730" ht="12.0" customHeight="1">
      <c r="P730" s="4"/>
    </row>
    <row r="731" ht="12.0" customHeight="1">
      <c r="P731" s="4"/>
    </row>
    <row r="732" ht="12.0" customHeight="1">
      <c r="P732" s="4"/>
    </row>
    <row r="733" ht="12.0" customHeight="1">
      <c r="P733" s="4"/>
    </row>
    <row r="734" ht="12.0" customHeight="1">
      <c r="P734" s="4"/>
    </row>
    <row r="735" ht="12.0" customHeight="1">
      <c r="P735" s="4"/>
    </row>
    <row r="736" ht="12.0" customHeight="1">
      <c r="P736" s="4"/>
    </row>
    <row r="737" ht="12.0" customHeight="1">
      <c r="P737" s="4"/>
    </row>
    <row r="738" ht="12.0" customHeight="1">
      <c r="P738" s="4"/>
    </row>
    <row r="739" ht="12.0" customHeight="1">
      <c r="P739" s="4"/>
    </row>
    <row r="740" ht="12.0" customHeight="1">
      <c r="P740" s="4"/>
    </row>
    <row r="741" ht="12.0" customHeight="1">
      <c r="P741" s="4"/>
    </row>
    <row r="742" ht="12.0" customHeight="1">
      <c r="P742" s="4"/>
    </row>
    <row r="743" ht="12.0" customHeight="1">
      <c r="P743" s="4"/>
    </row>
    <row r="744" ht="12.0" customHeight="1">
      <c r="P744" s="4"/>
    </row>
    <row r="745" ht="12.0" customHeight="1">
      <c r="P745" s="4"/>
    </row>
    <row r="746" ht="12.0" customHeight="1">
      <c r="P746" s="4"/>
    </row>
    <row r="747" ht="12.0" customHeight="1">
      <c r="P747" s="4"/>
    </row>
    <row r="748" ht="12.0" customHeight="1">
      <c r="P748" s="4"/>
    </row>
    <row r="749" ht="12.0" customHeight="1">
      <c r="P749" s="4"/>
    </row>
    <row r="750" ht="12.0" customHeight="1">
      <c r="P750" s="4"/>
    </row>
    <row r="751" ht="12.0" customHeight="1">
      <c r="P751" s="4"/>
    </row>
    <row r="752" ht="12.0" customHeight="1">
      <c r="P752" s="4"/>
    </row>
    <row r="753" ht="12.0" customHeight="1">
      <c r="P753" s="4"/>
    </row>
    <row r="754" ht="12.0" customHeight="1">
      <c r="P754" s="4"/>
    </row>
    <row r="755" ht="12.0" customHeight="1">
      <c r="P755" s="4"/>
    </row>
    <row r="756" ht="12.0" customHeight="1">
      <c r="P756" s="4"/>
    </row>
    <row r="757" ht="12.0" customHeight="1">
      <c r="P757" s="4"/>
    </row>
    <row r="758" ht="12.0" customHeight="1">
      <c r="P758" s="4"/>
    </row>
    <row r="759" ht="12.0" customHeight="1">
      <c r="P759" s="4"/>
    </row>
    <row r="760" ht="12.0" customHeight="1">
      <c r="P760" s="4"/>
    </row>
    <row r="761" ht="12.0" customHeight="1">
      <c r="P761" s="4"/>
    </row>
    <row r="762" ht="12.0" customHeight="1">
      <c r="P762" s="4"/>
    </row>
    <row r="763" ht="12.0" customHeight="1">
      <c r="P763" s="4"/>
    </row>
    <row r="764" ht="12.0" customHeight="1">
      <c r="P764" s="4"/>
    </row>
    <row r="765" ht="12.0" customHeight="1">
      <c r="P765" s="4"/>
    </row>
    <row r="766" ht="12.0" customHeight="1">
      <c r="P766" s="4"/>
    </row>
    <row r="767" ht="12.0" customHeight="1">
      <c r="P767" s="4"/>
    </row>
    <row r="768" ht="12.0" customHeight="1">
      <c r="P768" s="4"/>
    </row>
    <row r="769" ht="12.0" customHeight="1">
      <c r="P769" s="4"/>
    </row>
    <row r="770" ht="12.0" customHeight="1">
      <c r="P770" s="4"/>
    </row>
    <row r="771" ht="12.0" customHeight="1">
      <c r="P771" s="4"/>
    </row>
    <row r="772" ht="12.0" customHeight="1">
      <c r="P772" s="4"/>
    </row>
    <row r="773" ht="12.0" customHeight="1">
      <c r="P773" s="4"/>
    </row>
    <row r="774" ht="12.0" customHeight="1">
      <c r="P774" s="4"/>
    </row>
    <row r="775" ht="12.0" customHeight="1">
      <c r="P775" s="4"/>
    </row>
    <row r="776" ht="12.0" customHeight="1">
      <c r="P776" s="4"/>
    </row>
    <row r="777" ht="12.0" customHeight="1">
      <c r="P777" s="4"/>
    </row>
    <row r="778" ht="12.0" customHeight="1">
      <c r="P778" s="4"/>
    </row>
    <row r="779" ht="12.0" customHeight="1">
      <c r="P779" s="4"/>
    </row>
    <row r="780" ht="12.0" customHeight="1">
      <c r="P780" s="4"/>
    </row>
    <row r="781" ht="12.0" customHeight="1">
      <c r="P781" s="4"/>
    </row>
    <row r="782" ht="12.0" customHeight="1">
      <c r="P782" s="4"/>
    </row>
    <row r="783" ht="12.0" customHeight="1">
      <c r="P783" s="4"/>
    </row>
    <row r="784" ht="12.0" customHeight="1">
      <c r="P784" s="4"/>
    </row>
    <row r="785" ht="12.0" customHeight="1">
      <c r="P785" s="4"/>
    </row>
    <row r="786" ht="12.0" customHeight="1">
      <c r="P786" s="4"/>
    </row>
    <row r="787" ht="12.0" customHeight="1">
      <c r="P787" s="4"/>
    </row>
    <row r="788" ht="12.0" customHeight="1">
      <c r="P788" s="4"/>
    </row>
    <row r="789" ht="12.0" customHeight="1">
      <c r="P789" s="4"/>
    </row>
    <row r="790" ht="12.0" customHeight="1">
      <c r="P790" s="4"/>
    </row>
    <row r="791" ht="12.0" customHeight="1">
      <c r="P791" s="4"/>
    </row>
    <row r="792" ht="12.0" customHeight="1">
      <c r="P792" s="4"/>
    </row>
    <row r="793" ht="12.0" customHeight="1">
      <c r="P793" s="4"/>
    </row>
    <row r="794" ht="12.0" customHeight="1">
      <c r="P794" s="4"/>
    </row>
    <row r="795" ht="12.0" customHeight="1">
      <c r="P795" s="4"/>
    </row>
    <row r="796" ht="12.0" customHeight="1">
      <c r="P796" s="4"/>
    </row>
    <row r="797" ht="12.0" customHeight="1">
      <c r="P797" s="4"/>
    </row>
    <row r="798" ht="12.0" customHeight="1">
      <c r="P798" s="4"/>
    </row>
    <row r="799" ht="12.0" customHeight="1">
      <c r="P799" s="4"/>
    </row>
    <row r="800" ht="12.0" customHeight="1">
      <c r="P800" s="4"/>
    </row>
    <row r="801" ht="12.0" customHeight="1">
      <c r="P801" s="4"/>
    </row>
    <row r="802" ht="12.0" customHeight="1">
      <c r="P802" s="4"/>
    </row>
    <row r="803" ht="12.0" customHeight="1">
      <c r="P803" s="4"/>
    </row>
    <row r="804" ht="12.0" customHeight="1">
      <c r="P804" s="4"/>
    </row>
    <row r="805" ht="12.0" customHeight="1">
      <c r="P805" s="4"/>
    </row>
    <row r="806" ht="12.0" customHeight="1">
      <c r="P806" s="4"/>
    </row>
    <row r="807" ht="12.0" customHeight="1">
      <c r="P807" s="4"/>
    </row>
    <row r="808" ht="12.0" customHeight="1">
      <c r="P808" s="4"/>
    </row>
    <row r="809" ht="12.0" customHeight="1">
      <c r="P809" s="4"/>
    </row>
    <row r="810" ht="12.0" customHeight="1">
      <c r="P810" s="4"/>
    </row>
    <row r="811" ht="12.0" customHeight="1">
      <c r="P811" s="4"/>
    </row>
    <row r="812" ht="12.0" customHeight="1">
      <c r="P812" s="4"/>
    </row>
    <row r="813" ht="12.0" customHeight="1">
      <c r="P813" s="4"/>
    </row>
    <row r="814" ht="12.0" customHeight="1">
      <c r="P814" s="4"/>
    </row>
    <row r="815" ht="12.0" customHeight="1">
      <c r="P815" s="4"/>
    </row>
    <row r="816" ht="12.0" customHeight="1">
      <c r="P816" s="4"/>
    </row>
    <row r="817" ht="12.0" customHeight="1">
      <c r="P817" s="4"/>
    </row>
    <row r="818" ht="12.0" customHeight="1">
      <c r="P818" s="4"/>
    </row>
    <row r="819" ht="12.0" customHeight="1">
      <c r="P819" s="4"/>
    </row>
    <row r="820" ht="12.0" customHeight="1">
      <c r="P820" s="4"/>
    </row>
    <row r="821" ht="12.0" customHeight="1">
      <c r="P821" s="4"/>
    </row>
    <row r="822" ht="12.0" customHeight="1">
      <c r="P822" s="4"/>
    </row>
    <row r="823" ht="12.0" customHeight="1">
      <c r="P823" s="4"/>
    </row>
    <row r="824" ht="12.0" customHeight="1">
      <c r="P824" s="4"/>
    </row>
    <row r="825" ht="12.0" customHeight="1">
      <c r="P825" s="4"/>
    </row>
    <row r="826" ht="12.0" customHeight="1">
      <c r="P826" s="4"/>
    </row>
    <row r="827" ht="12.0" customHeight="1">
      <c r="P827" s="4"/>
    </row>
    <row r="828" ht="12.0" customHeight="1">
      <c r="P828" s="4"/>
    </row>
    <row r="829" ht="12.0" customHeight="1">
      <c r="P829" s="4"/>
    </row>
    <row r="830" ht="12.0" customHeight="1">
      <c r="P830" s="4"/>
    </row>
    <row r="831" ht="12.0" customHeight="1">
      <c r="P831" s="4"/>
    </row>
    <row r="832" ht="12.0" customHeight="1">
      <c r="P832" s="4"/>
    </row>
    <row r="833" ht="12.0" customHeight="1">
      <c r="P833" s="4"/>
    </row>
    <row r="834" ht="12.0" customHeight="1">
      <c r="P834" s="4"/>
    </row>
    <row r="835" ht="12.0" customHeight="1">
      <c r="P835" s="4"/>
    </row>
    <row r="836" ht="12.0" customHeight="1">
      <c r="P836" s="4"/>
    </row>
    <row r="837" ht="12.0" customHeight="1">
      <c r="P837" s="4"/>
    </row>
    <row r="838" ht="12.0" customHeight="1">
      <c r="P838" s="4"/>
    </row>
    <row r="839" ht="12.0" customHeight="1">
      <c r="P839" s="4"/>
    </row>
    <row r="840" ht="12.0" customHeight="1">
      <c r="P840" s="4"/>
    </row>
    <row r="841" ht="12.0" customHeight="1">
      <c r="P841" s="4"/>
    </row>
    <row r="842" ht="12.0" customHeight="1">
      <c r="P842" s="4"/>
    </row>
    <row r="843" ht="12.0" customHeight="1">
      <c r="P843" s="4"/>
    </row>
    <row r="844" ht="12.0" customHeight="1">
      <c r="P844" s="4"/>
    </row>
    <row r="845" ht="12.0" customHeight="1">
      <c r="P845" s="4"/>
    </row>
    <row r="846" ht="12.0" customHeight="1">
      <c r="P846" s="4"/>
    </row>
    <row r="847" ht="12.0" customHeight="1">
      <c r="P847" s="4"/>
    </row>
    <row r="848" ht="12.0" customHeight="1">
      <c r="P848" s="4"/>
    </row>
    <row r="849" ht="12.0" customHeight="1">
      <c r="P849" s="4"/>
    </row>
    <row r="850" ht="12.0" customHeight="1">
      <c r="P850" s="4"/>
    </row>
    <row r="851" ht="12.0" customHeight="1">
      <c r="P851" s="4"/>
    </row>
    <row r="852" ht="12.0" customHeight="1">
      <c r="P852" s="4"/>
    </row>
    <row r="853" ht="12.0" customHeight="1">
      <c r="P853" s="4"/>
    </row>
    <row r="854" ht="12.0" customHeight="1">
      <c r="P854" s="4"/>
    </row>
    <row r="855" ht="12.0" customHeight="1">
      <c r="P855" s="4"/>
    </row>
    <row r="856" ht="12.0" customHeight="1">
      <c r="P856" s="4"/>
    </row>
    <row r="857" ht="12.0" customHeight="1">
      <c r="P857" s="4"/>
    </row>
    <row r="858" ht="12.0" customHeight="1">
      <c r="P858" s="4"/>
    </row>
    <row r="859" ht="12.0" customHeight="1">
      <c r="P859" s="4"/>
    </row>
    <row r="860" ht="12.0" customHeight="1">
      <c r="P860" s="4"/>
    </row>
    <row r="861" ht="12.0" customHeight="1">
      <c r="P861" s="4"/>
    </row>
    <row r="862" ht="12.0" customHeight="1">
      <c r="P862" s="4"/>
    </row>
    <row r="863" ht="12.0" customHeight="1">
      <c r="P863" s="4"/>
    </row>
    <row r="864" ht="12.0" customHeight="1">
      <c r="P864" s="4"/>
    </row>
    <row r="865" ht="12.0" customHeight="1">
      <c r="P865" s="4"/>
    </row>
    <row r="866" ht="12.0" customHeight="1">
      <c r="P866" s="4"/>
    </row>
    <row r="867" ht="12.0" customHeight="1">
      <c r="P867" s="4"/>
    </row>
    <row r="868" ht="12.0" customHeight="1">
      <c r="P868" s="4"/>
    </row>
    <row r="869" ht="12.0" customHeight="1">
      <c r="P869" s="4"/>
    </row>
    <row r="870" ht="12.0" customHeight="1">
      <c r="P870" s="4"/>
    </row>
    <row r="871" ht="12.0" customHeight="1">
      <c r="P871" s="4"/>
    </row>
    <row r="872" ht="12.0" customHeight="1">
      <c r="P872" s="4"/>
    </row>
    <row r="873" ht="12.0" customHeight="1">
      <c r="P873" s="4"/>
    </row>
    <row r="874" ht="12.0" customHeight="1">
      <c r="P874" s="4"/>
    </row>
    <row r="875" ht="12.0" customHeight="1">
      <c r="P875" s="4"/>
    </row>
    <row r="876" ht="12.0" customHeight="1">
      <c r="P876" s="4"/>
    </row>
    <row r="877" ht="12.0" customHeight="1">
      <c r="P877" s="4"/>
    </row>
    <row r="878" ht="12.0" customHeight="1">
      <c r="P878" s="4"/>
    </row>
    <row r="879" ht="12.0" customHeight="1">
      <c r="P879" s="4"/>
    </row>
    <row r="880" ht="12.0" customHeight="1">
      <c r="P880" s="4"/>
    </row>
    <row r="881" ht="12.0" customHeight="1">
      <c r="P881" s="4"/>
    </row>
    <row r="882" ht="12.0" customHeight="1">
      <c r="P882" s="4"/>
    </row>
    <row r="883" ht="12.0" customHeight="1">
      <c r="P883" s="4"/>
    </row>
    <row r="884" ht="12.0" customHeight="1">
      <c r="P884" s="4"/>
    </row>
    <row r="885" ht="12.0" customHeight="1">
      <c r="P885" s="4"/>
    </row>
    <row r="886" ht="12.0" customHeight="1">
      <c r="P886" s="4"/>
    </row>
    <row r="887" ht="12.0" customHeight="1">
      <c r="P887" s="4"/>
    </row>
    <row r="888" ht="12.0" customHeight="1">
      <c r="P888" s="4"/>
    </row>
    <row r="889" ht="12.0" customHeight="1">
      <c r="P889" s="4"/>
    </row>
    <row r="890" ht="12.0" customHeight="1">
      <c r="P890" s="4"/>
    </row>
    <row r="891" ht="12.0" customHeight="1">
      <c r="P891" s="4"/>
    </row>
    <row r="892" ht="12.0" customHeight="1">
      <c r="P892" s="4"/>
    </row>
    <row r="893" ht="12.0" customHeight="1">
      <c r="P893" s="4"/>
    </row>
    <row r="894" ht="12.0" customHeight="1">
      <c r="P894" s="4"/>
    </row>
    <row r="895" ht="12.0" customHeight="1">
      <c r="P895" s="4"/>
    </row>
    <row r="896" ht="12.0" customHeight="1">
      <c r="P896" s="4"/>
    </row>
    <row r="897" ht="12.0" customHeight="1">
      <c r="P897" s="4"/>
    </row>
    <row r="898" ht="12.0" customHeight="1">
      <c r="P898" s="4"/>
    </row>
    <row r="899" ht="12.0" customHeight="1">
      <c r="P899" s="4"/>
    </row>
    <row r="900" ht="12.0" customHeight="1">
      <c r="P900" s="4"/>
    </row>
    <row r="901" ht="12.0" customHeight="1">
      <c r="P901" s="4"/>
    </row>
    <row r="902" ht="12.0" customHeight="1">
      <c r="P902" s="4"/>
    </row>
    <row r="903" ht="12.0" customHeight="1">
      <c r="P903" s="4"/>
    </row>
    <row r="904" ht="12.0" customHeight="1">
      <c r="P904" s="4"/>
    </row>
    <row r="905" ht="12.0" customHeight="1">
      <c r="P905" s="4"/>
    </row>
    <row r="906" ht="12.0" customHeight="1">
      <c r="P906" s="4"/>
    </row>
    <row r="907" ht="12.0" customHeight="1">
      <c r="P907" s="4"/>
    </row>
    <row r="908" ht="12.0" customHeight="1">
      <c r="P908" s="4"/>
    </row>
    <row r="909" ht="12.0" customHeight="1">
      <c r="P909" s="4"/>
    </row>
    <row r="910" ht="12.0" customHeight="1">
      <c r="P910" s="4"/>
    </row>
    <row r="911" ht="12.0" customHeight="1">
      <c r="P911" s="4"/>
    </row>
    <row r="912" ht="12.0" customHeight="1">
      <c r="P912" s="4"/>
    </row>
    <row r="913" ht="12.0" customHeight="1">
      <c r="P913" s="4"/>
    </row>
    <row r="914" ht="12.0" customHeight="1">
      <c r="P914" s="4"/>
    </row>
    <row r="915" ht="12.0" customHeight="1">
      <c r="P915" s="4"/>
    </row>
    <row r="916" ht="12.0" customHeight="1">
      <c r="P916" s="4"/>
    </row>
    <row r="917" ht="12.0" customHeight="1">
      <c r="P917" s="4"/>
    </row>
    <row r="918" ht="12.0" customHeight="1">
      <c r="P918" s="4"/>
    </row>
    <row r="919" ht="12.0" customHeight="1">
      <c r="P919" s="4"/>
    </row>
    <row r="920" ht="12.0" customHeight="1">
      <c r="P920" s="4"/>
    </row>
    <row r="921" ht="12.0" customHeight="1">
      <c r="P921" s="4"/>
    </row>
    <row r="922" ht="12.0" customHeight="1">
      <c r="P922" s="4"/>
    </row>
    <row r="923" ht="12.0" customHeight="1">
      <c r="P923" s="4"/>
    </row>
    <row r="924" ht="12.0" customHeight="1">
      <c r="P924" s="4"/>
    </row>
    <row r="925" ht="12.0" customHeight="1">
      <c r="P925" s="4"/>
    </row>
    <row r="926" ht="12.0" customHeight="1">
      <c r="P926" s="4"/>
    </row>
    <row r="927" ht="12.0" customHeight="1">
      <c r="P927" s="4"/>
    </row>
    <row r="928" ht="12.0" customHeight="1">
      <c r="P928" s="4"/>
    </row>
    <row r="929" ht="12.0" customHeight="1">
      <c r="P929" s="4"/>
    </row>
    <row r="930" ht="12.0" customHeight="1">
      <c r="P930" s="4"/>
    </row>
    <row r="931" ht="12.0" customHeight="1">
      <c r="P931" s="4"/>
    </row>
    <row r="932" ht="12.0" customHeight="1">
      <c r="P932" s="4"/>
    </row>
    <row r="933" ht="12.0" customHeight="1">
      <c r="P933" s="4"/>
    </row>
    <row r="934" ht="12.0" customHeight="1">
      <c r="P934" s="4"/>
    </row>
    <row r="935" ht="12.0" customHeight="1">
      <c r="P935" s="4"/>
    </row>
    <row r="936" ht="12.0" customHeight="1">
      <c r="P936" s="4"/>
    </row>
    <row r="937" ht="12.0" customHeight="1">
      <c r="P937" s="4"/>
    </row>
    <row r="938" ht="12.0" customHeight="1">
      <c r="P938" s="4"/>
    </row>
    <row r="939" ht="12.0" customHeight="1">
      <c r="P939" s="4"/>
    </row>
    <row r="940" ht="12.0" customHeight="1">
      <c r="P940" s="4"/>
    </row>
    <row r="941" ht="12.0" customHeight="1">
      <c r="P941" s="4"/>
    </row>
    <row r="942" ht="12.0" customHeight="1">
      <c r="P942" s="4"/>
    </row>
    <row r="943" ht="12.0" customHeight="1">
      <c r="P943" s="4"/>
    </row>
    <row r="944" ht="12.0" customHeight="1">
      <c r="P944" s="4"/>
    </row>
    <row r="945" ht="12.0" customHeight="1">
      <c r="P945" s="4"/>
    </row>
    <row r="946" ht="12.0" customHeight="1">
      <c r="P946" s="4"/>
    </row>
    <row r="947" ht="12.0" customHeight="1">
      <c r="P947" s="4"/>
    </row>
    <row r="948" ht="12.0" customHeight="1">
      <c r="P948" s="4"/>
    </row>
    <row r="949" ht="12.0" customHeight="1">
      <c r="P949" s="4"/>
    </row>
    <row r="950" ht="12.0" customHeight="1">
      <c r="P950" s="4"/>
    </row>
    <row r="951" ht="12.0" customHeight="1">
      <c r="P951" s="4"/>
    </row>
    <row r="952" ht="12.0" customHeight="1">
      <c r="P952" s="4"/>
    </row>
    <row r="953" ht="12.0" customHeight="1">
      <c r="P953" s="4"/>
    </row>
    <row r="954" ht="12.0" customHeight="1">
      <c r="P954" s="4"/>
    </row>
    <row r="955" ht="12.0" customHeight="1">
      <c r="P955" s="4"/>
    </row>
    <row r="956" ht="12.0" customHeight="1">
      <c r="P956" s="4"/>
    </row>
    <row r="957" ht="12.0" customHeight="1">
      <c r="P957" s="4"/>
    </row>
    <row r="958" ht="12.0" customHeight="1">
      <c r="P958" s="4"/>
    </row>
    <row r="959" ht="12.0" customHeight="1">
      <c r="P959" s="4"/>
    </row>
    <row r="960" ht="12.0" customHeight="1">
      <c r="P960" s="4"/>
    </row>
    <row r="961" ht="12.0" customHeight="1">
      <c r="P961" s="4"/>
    </row>
    <row r="962" ht="12.0" customHeight="1">
      <c r="P962" s="4"/>
    </row>
    <row r="963" ht="12.0" customHeight="1">
      <c r="P963" s="4"/>
    </row>
    <row r="964" ht="12.0" customHeight="1">
      <c r="P964" s="4"/>
    </row>
    <row r="965" ht="12.0" customHeight="1">
      <c r="P965" s="4"/>
    </row>
    <row r="966" ht="12.0" customHeight="1">
      <c r="P966" s="4"/>
    </row>
    <row r="967" ht="12.0" customHeight="1">
      <c r="P967" s="4"/>
    </row>
    <row r="968" ht="12.0" customHeight="1">
      <c r="P968" s="4"/>
    </row>
    <row r="969" ht="12.0" customHeight="1">
      <c r="P969" s="4"/>
    </row>
    <row r="970" ht="12.0" customHeight="1">
      <c r="P970" s="4"/>
    </row>
    <row r="971" ht="12.0" customHeight="1">
      <c r="P971" s="4"/>
    </row>
    <row r="972" ht="12.0" customHeight="1">
      <c r="P972" s="4"/>
    </row>
    <row r="973" ht="12.0" customHeight="1">
      <c r="P973" s="4"/>
    </row>
    <row r="974" ht="12.0" customHeight="1">
      <c r="P974" s="4"/>
    </row>
    <row r="975" ht="12.0" customHeight="1">
      <c r="P975" s="4"/>
    </row>
    <row r="976" ht="12.0" customHeight="1">
      <c r="P976" s="4"/>
    </row>
    <row r="977" ht="12.0" customHeight="1">
      <c r="P977" s="4"/>
    </row>
    <row r="978" ht="12.0" customHeight="1">
      <c r="P978" s="4"/>
    </row>
    <row r="979" ht="12.0" customHeight="1">
      <c r="P979" s="4"/>
    </row>
    <row r="980" ht="12.0" customHeight="1">
      <c r="P980" s="4"/>
    </row>
    <row r="981" ht="12.0" customHeight="1">
      <c r="P981" s="4"/>
    </row>
    <row r="982" ht="12.0" customHeight="1">
      <c r="P982" s="4"/>
    </row>
    <row r="983" ht="12.0" customHeight="1">
      <c r="P983" s="4"/>
    </row>
    <row r="984" ht="12.0" customHeight="1">
      <c r="P984" s="4"/>
    </row>
    <row r="985" ht="12.0" customHeight="1">
      <c r="P985" s="4"/>
    </row>
    <row r="986" ht="12.0" customHeight="1">
      <c r="P986" s="4"/>
    </row>
    <row r="987" ht="12.0" customHeight="1">
      <c r="P987" s="4"/>
    </row>
    <row r="988" ht="12.0" customHeight="1">
      <c r="P988" s="4"/>
    </row>
    <row r="989" ht="12.0" customHeight="1">
      <c r="P989" s="4"/>
    </row>
    <row r="990" ht="12.0" customHeight="1">
      <c r="P990" s="4"/>
    </row>
    <row r="991" ht="12.0" customHeight="1">
      <c r="P991" s="4"/>
    </row>
    <row r="992" ht="12.0" customHeight="1">
      <c r="P992" s="4"/>
    </row>
    <row r="993" ht="12.0" customHeight="1">
      <c r="P993" s="4"/>
    </row>
    <row r="994" ht="12.0" customHeight="1">
      <c r="P994" s="4"/>
    </row>
    <row r="995" ht="12.0" customHeight="1">
      <c r="P995" s="4"/>
    </row>
    <row r="996" ht="12.0" customHeight="1">
      <c r="P996" s="4"/>
    </row>
    <row r="997" ht="12.0" customHeight="1">
      <c r="P997" s="4"/>
    </row>
    <row r="998" ht="12.0" customHeight="1">
      <c r="P998" s="4"/>
    </row>
    <row r="999" ht="12.0" customHeight="1">
      <c r="P999" s="4"/>
    </row>
    <row r="1000" ht="12.0" customHeight="1">
      <c r="P1000" s="4"/>
    </row>
  </sheetData>
  <mergeCells count="12">
    <mergeCell ref="I26:M26"/>
    <mergeCell ref="P26:T26"/>
    <mergeCell ref="B42:F42"/>
    <mergeCell ref="I42:M42"/>
    <mergeCell ref="P42:T42"/>
    <mergeCell ref="A1:L1"/>
    <mergeCell ref="B6:F6"/>
    <mergeCell ref="I6:M6"/>
    <mergeCell ref="P6:T6"/>
    <mergeCell ref="Q22:Q23"/>
    <mergeCell ref="R22:R23"/>
    <mergeCell ref="B26:F26"/>
  </mergeCells>
  <hyperlinks>
    <hyperlink r:id="rId2" ref="B5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9.14"/>
    <col customWidth="1" min="3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  <c r="X1" s="2"/>
    </row>
    <row r="2" ht="12.0" customHeight="1">
      <c r="A2" s="2" t="s">
        <v>58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  <c r="X2" s="2"/>
    </row>
    <row r="3" ht="12.0" customHeight="1">
      <c r="A3" s="6" t="s">
        <v>72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  <c r="X3" s="2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  <c r="X4" s="2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  <c r="X5" s="7"/>
    </row>
    <row r="6" ht="12.0" customHeight="1">
      <c r="A6" s="9"/>
      <c r="B6" s="10" t="s">
        <v>3</v>
      </c>
      <c r="C6" s="11"/>
      <c r="D6" s="11"/>
      <c r="E6" s="11"/>
      <c r="F6" s="11"/>
      <c r="G6" s="11"/>
      <c r="H6" s="12"/>
      <c r="I6" s="9"/>
      <c r="J6" s="10" t="s">
        <v>4</v>
      </c>
      <c r="K6" s="11"/>
      <c r="L6" s="11"/>
      <c r="M6" s="11"/>
      <c r="N6" s="11"/>
      <c r="O6" s="11"/>
      <c r="P6" s="11"/>
      <c r="Q6" s="13"/>
      <c r="R6" s="9"/>
      <c r="S6" s="10" t="s">
        <v>5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18"/>
      <c r="P8" s="9"/>
      <c r="Q8" s="9"/>
      <c r="R8" s="9"/>
      <c r="S8" s="9"/>
      <c r="T8" s="9"/>
      <c r="U8" s="9"/>
      <c r="V8" s="9"/>
      <c r="W8" s="9"/>
      <c r="X8" s="18"/>
      <c r="Y8" s="9"/>
      <c r="Z8" s="9"/>
    </row>
    <row r="9" ht="12.0" customHeight="1">
      <c r="A9" s="19" t="s">
        <v>62</v>
      </c>
      <c r="B9" s="25">
        <v>11334.0</v>
      </c>
      <c r="C9" s="23">
        <v>17.0</v>
      </c>
      <c r="D9" s="23">
        <v>39.0</v>
      </c>
      <c r="E9" s="23">
        <v>318.0</v>
      </c>
      <c r="F9" s="18" t="s">
        <v>23</v>
      </c>
      <c r="G9" s="9">
        <f t="shared" ref="G9:G17" si="2">SUM(B9:F9)</f>
        <v>11708</v>
      </c>
      <c r="H9" s="22">
        <f>G9/G19</f>
        <v>0.6479605955</v>
      </c>
      <c r="I9" s="9"/>
      <c r="J9" s="25">
        <v>2307.0</v>
      </c>
      <c r="K9" s="23">
        <v>46.0</v>
      </c>
      <c r="L9" s="23">
        <v>59.0</v>
      </c>
      <c r="M9" s="23">
        <v>487.0</v>
      </c>
      <c r="N9" s="9">
        <v>15.0</v>
      </c>
      <c r="O9" s="18" t="s">
        <v>23</v>
      </c>
      <c r="P9" s="9">
        <f t="shared" ref="P9:P17" si="3">SUM(J9:O9)</f>
        <v>2914</v>
      </c>
      <c r="Q9" s="22">
        <f>P9/P19</f>
        <v>0.8335240275</v>
      </c>
      <c r="R9" s="9"/>
      <c r="S9" s="9">
        <f t="shared" ref="S9:V9" si="1">B9+J9</f>
        <v>13641</v>
      </c>
      <c r="T9" s="9">
        <f t="shared" si="1"/>
        <v>63</v>
      </c>
      <c r="U9" s="9">
        <f t="shared" si="1"/>
        <v>98</v>
      </c>
      <c r="V9" s="9">
        <f t="shared" si="1"/>
        <v>805</v>
      </c>
      <c r="W9" s="9">
        <f t="shared" ref="W9:W17" si="5">N9</f>
        <v>15</v>
      </c>
      <c r="X9" s="18" t="s">
        <v>23</v>
      </c>
      <c r="Y9" s="9">
        <f t="shared" ref="Y9:Y17" si="6">SUM(S9:X9)</f>
        <v>14622</v>
      </c>
      <c r="Z9" s="22">
        <f>Y9/Y19</f>
        <v>0.6780431254</v>
      </c>
    </row>
    <row r="10" ht="12.0" customHeight="1">
      <c r="A10" s="19" t="s">
        <v>16</v>
      </c>
      <c r="B10" s="23">
        <v>0.0</v>
      </c>
      <c r="C10" s="25">
        <v>1913.0</v>
      </c>
      <c r="D10" s="25">
        <v>2558.0</v>
      </c>
      <c r="E10" s="23">
        <v>38.0</v>
      </c>
      <c r="F10" s="18" t="s">
        <v>23</v>
      </c>
      <c r="G10" s="9">
        <f t="shared" si="2"/>
        <v>4509</v>
      </c>
      <c r="H10" s="22">
        <f>G10/G19</f>
        <v>0.2495434169</v>
      </c>
      <c r="I10" s="9"/>
      <c r="J10" s="23">
        <v>0.0</v>
      </c>
      <c r="K10" s="23">
        <v>118.0</v>
      </c>
      <c r="L10" s="23">
        <v>65.0</v>
      </c>
      <c r="M10" s="23">
        <v>8.0</v>
      </c>
      <c r="N10" s="9">
        <v>0.0</v>
      </c>
      <c r="O10" s="18" t="s">
        <v>23</v>
      </c>
      <c r="P10" s="9">
        <f t="shared" si="3"/>
        <v>191</v>
      </c>
      <c r="Q10" s="22">
        <f>P10/P19</f>
        <v>0.05463386728</v>
      </c>
      <c r="R10" s="9"/>
      <c r="S10" s="9">
        <f t="shared" ref="S10:V10" si="4">B10+J10</f>
        <v>0</v>
      </c>
      <c r="T10" s="9">
        <f t="shared" si="4"/>
        <v>2031</v>
      </c>
      <c r="U10" s="9">
        <f t="shared" si="4"/>
        <v>2623</v>
      </c>
      <c r="V10" s="9">
        <f t="shared" si="4"/>
        <v>46</v>
      </c>
      <c r="W10" s="9">
        <f t="shared" si="5"/>
        <v>0</v>
      </c>
      <c r="X10" s="18" t="s">
        <v>23</v>
      </c>
      <c r="Y10" s="9">
        <f t="shared" si="6"/>
        <v>4700</v>
      </c>
      <c r="Z10" s="22">
        <f>Y10/Y19</f>
        <v>0.2179457454</v>
      </c>
    </row>
    <row r="11" ht="12.0" customHeight="1">
      <c r="A11" s="19" t="s">
        <v>17</v>
      </c>
      <c r="B11" s="23">
        <v>1.0</v>
      </c>
      <c r="C11" s="25">
        <v>1746.0</v>
      </c>
      <c r="D11" s="23">
        <v>0.0</v>
      </c>
      <c r="E11" s="23">
        <v>0.0</v>
      </c>
      <c r="F11" s="18" t="s">
        <v>23</v>
      </c>
      <c r="G11" s="9">
        <f t="shared" si="2"/>
        <v>1747</v>
      </c>
      <c r="H11" s="22">
        <f>G11/G19</f>
        <v>0.09668492999</v>
      </c>
      <c r="I11" s="9"/>
      <c r="J11" s="23">
        <v>0.0</v>
      </c>
      <c r="K11" s="23">
        <v>356.0</v>
      </c>
      <c r="L11" s="23">
        <v>0.0</v>
      </c>
      <c r="M11" s="23">
        <v>1.0</v>
      </c>
      <c r="N11" s="9">
        <v>0.0</v>
      </c>
      <c r="O11" s="18" t="s">
        <v>23</v>
      </c>
      <c r="P11" s="9">
        <f t="shared" si="3"/>
        <v>357</v>
      </c>
      <c r="Q11" s="22">
        <f>P11/P19</f>
        <v>0.1021167048</v>
      </c>
      <c r="R11" s="9"/>
      <c r="S11" s="9">
        <f t="shared" ref="S11:V11" si="7">B11+J11</f>
        <v>1</v>
      </c>
      <c r="T11" s="9">
        <f t="shared" si="7"/>
        <v>2102</v>
      </c>
      <c r="U11" s="9">
        <f t="shared" si="7"/>
        <v>0</v>
      </c>
      <c r="V11" s="9">
        <f t="shared" si="7"/>
        <v>1</v>
      </c>
      <c r="W11" s="9">
        <f t="shared" si="5"/>
        <v>0</v>
      </c>
      <c r="X11" s="18" t="s">
        <v>23</v>
      </c>
      <c r="Y11" s="9">
        <f t="shared" si="6"/>
        <v>2104</v>
      </c>
      <c r="Z11" s="22">
        <f>Y11/Y19</f>
        <v>0.09756549965</v>
      </c>
    </row>
    <row r="12" ht="12.0" customHeight="1">
      <c r="A12" s="19" t="s">
        <v>18</v>
      </c>
      <c r="B12" s="23">
        <v>0.0</v>
      </c>
      <c r="C12" s="23">
        <v>3.0</v>
      </c>
      <c r="D12" s="23">
        <v>25.0</v>
      </c>
      <c r="E12" s="23">
        <v>0.0</v>
      </c>
      <c r="F12" s="18" t="s">
        <v>23</v>
      </c>
      <c r="G12" s="9">
        <f t="shared" si="2"/>
        <v>28</v>
      </c>
      <c r="H12" s="22">
        <f>G12/G19</f>
        <v>0.001549615363</v>
      </c>
      <c r="I12" s="9"/>
      <c r="J12" s="23">
        <v>0.0</v>
      </c>
      <c r="K12" s="23">
        <v>0.0</v>
      </c>
      <c r="L12" s="23">
        <v>0.0</v>
      </c>
      <c r="M12" s="23">
        <v>0.0</v>
      </c>
      <c r="N12" s="9">
        <v>0.0</v>
      </c>
      <c r="O12" s="18" t="s">
        <v>23</v>
      </c>
      <c r="P12" s="9">
        <f t="shared" si="3"/>
        <v>0</v>
      </c>
      <c r="Q12" s="22">
        <f>P12/P19</f>
        <v>0</v>
      </c>
      <c r="R12" s="9"/>
      <c r="S12" s="9">
        <f t="shared" ref="S12:V12" si="8">B12+J12</f>
        <v>0</v>
      </c>
      <c r="T12" s="9">
        <f t="shared" si="8"/>
        <v>3</v>
      </c>
      <c r="U12" s="9">
        <f t="shared" si="8"/>
        <v>25</v>
      </c>
      <c r="V12" s="9">
        <f t="shared" si="8"/>
        <v>0</v>
      </c>
      <c r="W12" s="9">
        <f t="shared" si="5"/>
        <v>0</v>
      </c>
      <c r="X12" s="18" t="s">
        <v>23</v>
      </c>
      <c r="Y12" s="9">
        <f t="shared" si="6"/>
        <v>28</v>
      </c>
      <c r="Z12" s="22">
        <f>Y12/Y19</f>
        <v>0.001298400185</v>
      </c>
    </row>
    <row r="13" ht="12.0" customHeight="1">
      <c r="A13" s="19" t="s">
        <v>63</v>
      </c>
      <c r="B13" s="23">
        <v>0.0</v>
      </c>
      <c r="C13" s="23">
        <v>18.0</v>
      </c>
      <c r="D13" s="23">
        <v>28.0</v>
      </c>
      <c r="E13" s="23">
        <v>1.0</v>
      </c>
      <c r="F13" s="18" t="s">
        <v>23</v>
      </c>
      <c r="G13" s="9">
        <f t="shared" si="2"/>
        <v>47</v>
      </c>
      <c r="H13" s="22">
        <f>G13/G19</f>
        <v>0.002601140074</v>
      </c>
      <c r="I13" s="9"/>
      <c r="J13" s="23">
        <v>0.0</v>
      </c>
      <c r="K13" s="23">
        <v>20.0</v>
      </c>
      <c r="L13" s="23">
        <v>6.0</v>
      </c>
      <c r="M13" s="23">
        <v>1.0</v>
      </c>
      <c r="N13" s="9">
        <v>0.0</v>
      </c>
      <c r="O13" s="18" t="s">
        <v>23</v>
      </c>
      <c r="P13" s="9">
        <f t="shared" si="3"/>
        <v>27</v>
      </c>
      <c r="Q13" s="22">
        <f>P13/P19</f>
        <v>0.007723112128</v>
      </c>
      <c r="R13" s="9"/>
      <c r="S13" s="9">
        <f t="shared" ref="S13:V13" si="9">B13+J13</f>
        <v>0</v>
      </c>
      <c r="T13" s="9">
        <f t="shared" si="9"/>
        <v>38</v>
      </c>
      <c r="U13" s="9">
        <f t="shared" si="9"/>
        <v>34</v>
      </c>
      <c r="V13" s="9">
        <f t="shared" si="9"/>
        <v>2</v>
      </c>
      <c r="W13" s="9">
        <f t="shared" si="5"/>
        <v>0</v>
      </c>
      <c r="X13" s="18" t="s">
        <v>23</v>
      </c>
      <c r="Y13" s="9">
        <f t="shared" si="6"/>
        <v>74</v>
      </c>
      <c r="Z13" s="22">
        <f>Y13/Y19</f>
        <v>0.003431486204</v>
      </c>
    </row>
    <row r="14" ht="12.0" customHeight="1">
      <c r="A14" s="19" t="s">
        <v>19</v>
      </c>
      <c r="B14" s="23">
        <v>0.0</v>
      </c>
      <c r="C14" s="23">
        <v>26.0</v>
      </c>
      <c r="D14" s="23">
        <v>0.0</v>
      </c>
      <c r="E14" s="23">
        <v>0.0</v>
      </c>
      <c r="F14" s="18" t="s">
        <v>23</v>
      </c>
      <c r="G14" s="9">
        <f t="shared" si="2"/>
        <v>26</v>
      </c>
      <c r="H14" s="22">
        <f>G14/G19</f>
        <v>0.001438928552</v>
      </c>
      <c r="I14" s="9"/>
      <c r="J14" s="23">
        <v>0.0</v>
      </c>
      <c r="K14" s="23">
        <v>5.0</v>
      </c>
      <c r="L14" s="23">
        <v>0.0</v>
      </c>
      <c r="M14" s="23">
        <v>0.0</v>
      </c>
      <c r="N14" s="9">
        <v>0.0</v>
      </c>
      <c r="O14" s="18" t="s">
        <v>23</v>
      </c>
      <c r="P14" s="9">
        <f t="shared" si="3"/>
        <v>5</v>
      </c>
      <c r="Q14" s="22">
        <f>P14/P19</f>
        <v>0.00143020595</v>
      </c>
      <c r="R14" s="9"/>
      <c r="S14" s="9">
        <f t="shared" ref="S14:V14" si="10">B14+J14</f>
        <v>0</v>
      </c>
      <c r="T14" s="9">
        <f t="shared" si="10"/>
        <v>31</v>
      </c>
      <c r="U14" s="9">
        <f t="shared" si="10"/>
        <v>0</v>
      </c>
      <c r="V14" s="9">
        <f t="shared" si="10"/>
        <v>0</v>
      </c>
      <c r="W14" s="9">
        <f t="shared" si="5"/>
        <v>0</v>
      </c>
      <c r="X14" s="18" t="s">
        <v>23</v>
      </c>
      <c r="Y14" s="9">
        <f t="shared" si="6"/>
        <v>31</v>
      </c>
      <c r="Z14" s="22">
        <f>Y14/Y19</f>
        <v>0.001437514491</v>
      </c>
    </row>
    <row r="15" ht="12.0" customHeight="1">
      <c r="A15" s="19" t="s">
        <v>64</v>
      </c>
      <c r="B15" s="23">
        <v>0.0</v>
      </c>
      <c r="C15" s="23">
        <v>2.0</v>
      </c>
      <c r="D15" s="23">
        <v>0.0</v>
      </c>
      <c r="E15" s="23">
        <v>0.0</v>
      </c>
      <c r="F15" s="18" t="s">
        <v>23</v>
      </c>
      <c r="G15" s="9">
        <f t="shared" si="2"/>
        <v>2</v>
      </c>
      <c r="H15" s="22">
        <f>G15/G19</f>
        <v>0.0001106868117</v>
      </c>
      <c r="I15" s="9"/>
      <c r="J15" s="23">
        <v>0.0</v>
      </c>
      <c r="K15" s="23">
        <v>0.0</v>
      </c>
      <c r="L15" s="23">
        <v>0.0</v>
      </c>
      <c r="M15" s="23">
        <v>0.0</v>
      </c>
      <c r="N15" s="9">
        <v>0.0</v>
      </c>
      <c r="O15" s="18" t="s">
        <v>23</v>
      </c>
      <c r="P15" s="9">
        <f t="shared" si="3"/>
        <v>0</v>
      </c>
      <c r="Q15" s="22">
        <f>P15/P19</f>
        <v>0</v>
      </c>
      <c r="R15" s="9"/>
      <c r="S15" s="9">
        <f t="shared" ref="S15:V15" si="11">B15+J15</f>
        <v>0</v>
      </c>
      <c r="T15" s="9">
        <f t="shared" si="11"/>
        <v>2</v>
      </c>
      <c r="U15" s="9">
        <f t="shared" si="11"/>
        <v>0</v>
      </c>
      <c r="V15" s="9">
        <f t="shared" si="11"/>
        <v>0</v>
      </c>
      <c r="W15" s="9">
        <f t="shared" si="5"/>
        <v>0</v>
      </c>
      <c r="X15" s="18" t="s">
        <v>23</v>
      </c>
      <c r="Y15" s="9">
        <f t="shared" si="6"/>
        <v>2</v>
      </c>
      <c r="Z15" s="22">
        <f>Y15/Y19</f>
        <v>0.00009274287039</v>
      </c>
    </row>
    <row r="16" ht="12.0" customHeight="1">
      <c r="A16" s="19" t="s">
        <v>65</v>
      </c>
      <c r="B16" s="23">
        <v>0.0</v>
      </c>
      <c r="C16" s="23">
        <v>1.0</v>
      </c>
      <c r="D16" s="23">
        <v>0.0</v>
      </c>
      <c r="E16" s="23">
        <v>0.0</v>
      </c>
      <c r="F16" s="18" t="s">
        <v>23</v>
      </c>
      <c r="G16" s="9">
        <f t="shared" si="2"/>
        <v>1</v>
      </c>
      <c r="H16" s="22">
        <f>G16/G19</f>
        <v>0.00005534340583</v>
      </c>
      <c r="I16" s="9"/>
      <c r="J16" s="23">
        <v>0.0</v>
      </c>
      <c r="K16" s="23">
        <v>1.0</v>
      </c>
      <c r="L16" s="23">
        <v>0.0</v>
      </c>
      <c r="M16" s="23">
        <v>0.0</v>
      </c>
      <c r="N16" s="9">
        <v>0.0</v>
      </c>
      <c r="O16" s="18" t="s">
        <v>23</v>
      </c>
      <c r="P16" s="9">
        <f t="shared" si="3"/>
        <v>1</v>
      </c>
      <c r="Q16" s="22">
        <f>P16/P19</f>
        <v>0.0002860411899</v>
      </c>
      <c r="R16" s="9"/>
      <c r="S16" s="9">
        <f t="shared" ref="S16:V16" si="12">B16+J16</f>
        <v>0</v>
      </c>
      <c r="T16" s="9">
        <f t="shared" si="12"/>
        <v>2</v>
      </c>
      <c r="U16" s="9">
        <f t="shared" si="12"/>
        <v>0</v>
      </c>
      <c r="V16" s="9">
        <f t="shared" si="12"/>
        <v>0</v>
      </c>
      <c r="W16" s="9">
        <f t="shared" si="5"/>
        <v>0</v>
      </c>
      <c r="X16" s="18" t="s">
        <v>23</v>
      </c>
      <c r="Y16" s="9">
        <f t="shared" si="6"/>
        <v>2</v>
      </c>
      <c r="Z16" s="22">
        <f>Y16/Y19</f>
        <v>0.00009274287039</v>
      </c>
    </row>
    <row r="17" ht="12.0" customHeight="1">
      <c r="A17" s="19" t="s">
        <v>66</v>
      </c>
      <c r="B17" s="23">
        <v>0.0</v>
      </c>
      <c r="C17" s="23">
        <v>1.0</v>
      </c>
      <c r="D17" s="23">
        <v>0.0</v>
      </c>
      <c r="E17" s="23">
        <v>0.0</v>
      </c>
      <c r="F17" s="18" t="s">
        <v>23</v>
      </c>
      <c r="G17" s="9">
        <f t="shared" si="2"/>
        <v>1</v>
      </c>
      <c r="H17" s="22">
        <f>G17/G19</f>
        <v>0.00005534340583</v>
      </c>
      <c r="I17" s="9"/>
      <c r="J17" s="23">
        <v>0.0</v>
      </c>
      <c r="K17" s="23">
        <v>1.0</v>
      </c>
      <c r="L17" s="23">
        <v>0.0</v>
      </c>
      <c r="M17" s="23">
        <v>0.0</v>
      </c>
      <c r="N17" s="9">
        <v>0.0</v>
      </c>
      <c r="O17" s="18" t="s">
        <v>23</v>
      </c>
      <c r="P17" s="9">
        <f t="shared" si="3"/>
        <v>1</v>
      </c>
      <c r="Q17" s="22">
        <f>P17/P19</f>
        <v>0.0002860411899</v>
      </c>
      <c r="R17" s="9"/>
      <c r="S17" s="9">
        <f t="shared" ref="S17:V17" si="13">B17+J17</f>
        <v>0</v>
      </c>
      <c r="T17" s="9">
        <f t="shared" si="13"/>
        <v>2</v>
      </c>
      <c r="U17" s="9">
        <f t="shared" si="13"/>
        <v>0</v>
      </c>
      <c r="V17" s="9">
        <f t="shared" si="13"/>
        <v>0</v>
      </c>
      <c r="W17" s="9">
        <f t="shared" si="5"/>
        <v>0</v>
      </c>
      <c r="X17" s="18" t="s">
        <v>23</v>
      </c>
      <c r="Y17" s="9">
        <f t="shared" si="6"/>
        <v>2</v>
      </c>
      <c r="Z17" s="22">
        <f>Y17/Y19</f>
        <v>0.00009274287039</v>
      </c>
    </row>
    <row r="18" ht="12.0" customHeight="1">
      <c r="A18" s="19"/>
      <c r="B18" s="25"/>
      <c r="C18" s="25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18"/>
      <c r="P18" s="9"/>
      <c r="Q18" s="9"/>
      <c r="R18" s="9"/>
      <c r="S18" s="9"/>
      <c r="T18" s="9"/>
      <c r="U18" s="9"/>
      <c r="V18" s="9"/>
      <c r="W18" s="9"/>
      <c r="X18" s="18"/>
      <c r="Y18" s="9"/>
      <c r="Z18" s="9"/>
    </row>
    <row r="19" ht="12.0" customHeight="1">
      <c r="A19" s="26" t="s">
        <v>11</v>
      </c>
      <c r="B19" s="27">
        <f t="shared" ref="B19:E19" si="14">SUM(B9:B17)</f>
        <v>11335</v>
      </c>
      <c r="C19" s="27">
        <f t="shared" si="14"/>
        <v>3727</v>
      </c>
      <c r="D19" s="27">
        <f t="shared" si="14"/>
        <v>2650</v>
      </c>
      <c r="E19" s="27">
        <f t="shared" si="14"/>
        <v>357</v>
      </c>
      <c r="F19" s="47" t="s">
        <v>23</v>
      </c>
      <c r="G19" s="27">
        <f>SUM(B19:F19)</f>
        <v>18069</v>
      </c>
      <c r="H19" s="28">
        <f>G19/G19</f>
        <v>1</v>
      </c>
      <c r="I19" s="27"/>
      <c r="J19" s="27">
        <f t="shared" ref="J19:N19" si="15">SUM(J9:J17)</f>
        <v>2307</v>
      </c>
      <c r="K19" s="27">
        <f t="shared" si="15"/>
        <v>547</v>
      </c>
      <c r="L19" s="27">
        <f t="shared" si="15"/>
        <v>130</v>
      </c>
      <c r="M19" s="27">
        <f t="shared" si="15"/>
        <v>497</v>
      </c>
      <c r="N19" s="27">
        <f t="shared" si="15"/>
        <v>15</v>
      </c>
      <c r="O19" s="47" t="s">
        <v>23</v>
      </c>
      <c r="P19" s="27">
        <f>SUM(J19:O19)</f>
        <v>3496</v>
      </c>
      <c r="Q19" s="28">
        <f>P19/P19</f>
        <v>1</v>
      </c>
      <c r="R19" s="27"/>
      <c r="S19" s="27">
        <f t="shared" ref="S19:V19" si="16">B19+J19</f>
        <v>13642</v>
      </c>
      <c r="T19" s="27">
        <f t="shared" si="16"/>
        <v>4274</v>
      </c>
      <c r="U19" s="27">
        <f t="shared" si="16"/>
        <v>2780</v>
      </c>
      <c r="V19" s="27">
        <f t="shared" si="16"/>
        <v>854</v>
      </c>
      <c r="W19" s="27">
        <f>N19</f>
        <v>15</v>
      </c>
      <c r="X19" s="47" t="s">
        <v>23</v>
      </c>
      <c r="Y19" s="27">
        <f>SUM(S19:X19)</f>
        <v>21565</v>
      </c>
      <c r="Z19" s="28">
        <f>Y19/Y19</f>
        <v>1</v>
      </c>
    </row>
    <row r="20" ht="12.0" customHeight="1">
      <c r="A20" s="26" t="s">
        <v>12</v>
      </c>
      <c r="B20" s="28">
        <f>B19/G19</f>
        <v>0.6273175051</v>
      </c>
      <c r="C20" s="28">
        <f>C19/G19</f>
        <v>0.2062648735</v>
      </c>
      <c r="D20" s="28">
        <f>D19/G19</f>
        <v>0.1466600255</v>
      </c>
      <c r="E20" s="28">
        <f>E19/G19</f>
        <v>0.01975759588</v>
      </c>
      <c r="F20" s="47" t="s">
        <v>23</v>
      </c>
      <c r="G20" s="28">
        <f>G19/G19</f>
        <v>1</v>
      </c>
      <c r="H20" s="28"/>
      <c r="I20" s="28"/>
      <c r="J20" s="28">
        <f>J19/P19</f>
        <v>0.6598970252</v>
      </c>
      <c r="K20" s="28">
        <f>K19/P19</f>
        <v>0.1564645309</v>
      </c>
      <c r="L20" s="28">
        <f>L19/P19</f>
        <v>0.03718535469</v>
      </c>
      <c r="M20" s="28">
        <f>M19/P19</f>
        <v>0.1421624714</v>
      </c>
      <c r="N20" s="28">
        <f>N19/P19</f>
        <v>0.004290617849</v>
      </c>
      <c r="O20" s="47" t="s">
        <v>23</v>
      </c>
      <c r="P20" s="28">
        <f>P19/P19</f>
        <v>1</v>
      </c>
      <c r="Q20" s="28"/>
      <c r="R20" s="28"/>
      <c r="S20" s="28">
        <f>S19/Y19</f>
        <v>0.6325991189</v>
      </c>
      <c r="T20" s="28">
        <f>T19/Y19</f>
        <v>0.198191514</v>
      </c>
      <c r="U20" s="28">
        <f>U19/Y19</f>
        <v>0.1289125898</v>
      </c>
      <c r="V20" s="28">
        <f>V19/Y19</f>
        <v>0.03960120566</v>
      </c>
      <c r="W20" s="28">
        <f>W19/Y19</f>
        <v>0.0006955715279</v>
      </c>
      <c r="X20" s="47" t="s">
        <v>23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17">SUM(B10:B17)</f>
        <v>1</v>
      </c>
      <c r="C21" s="9">
        <f t="shared" si="17"/>
        <v>3710</v>
      </c>
      <c r="D21" s="9">
        <f t="shared" si="17"/>
        <v>2611</v>
      </c>
      <c r="E21" s="9">
        <f t="shared" si="17"/>
        <v>39</v>
      </c>
      <c r="F21" s="18" t="s">
        <v>23</v>
      </c>
      <c r="G21" s="9">
        <f>SUM(G10:G17)</f>
        <v>6361</v>
      </c>
      <c r="H21" s="9"/>
      <c r="I21" s="9"/>
      <c r="J21" s="9">
        <f t="shared" ref="J21:M21" si="18">SUM(J10:J17)</f>
        <v>0</v>
      </c>
      <c r="K21" s="9">
        <f t="shared" si="18"/>
        <v>501</v>
      </c>
      <c r="L21" s="9">
        <f t="shared" si="18"/>
        <v>71</v>
      </c>
      <c r="M21" s="9">
        <f t="shared" si="18"/>
        <v>10</v>
      </c>
      <c r="N21" s="9">
        <v>0.0</v>
      </c>
      <c r="O21" s="18" t="s">
        <v>23</v>
      </c>
      <c r="P21" s="9">
        <f>SUM(P10:P17)</f>
        <v>582</v>
      </c>
      <c r="Q21" s="9"/>
      <c r="R21" s="9"/>
      <c r="S21" s="9">
        <f t="shared" ref="S21:W21" si="19">SUM(S10:S17)</f>
        <v>1</v>
      </c>
      <c r="T21" s="9">
        <f t="shared" si="19"/>
        <v>4211</v>
      </c>
      <c r="U21" s="9">
        <f t="shared" si="19"/>
        <v>2682</v>
      </c>
      <c r="V21" s="9">
        <f t="shared" si="19"/>
        <v>49</v>
      </c>
      <c r="W21" s="9">
        <f t="shared" si="19"/>
        <v>0</v>
      </c>
      <c r="X21" s="18" t="s">
        <v>23</v>
      </c>
      <c r="Y21" s="9">
        <f>SUM(Y10:Y17)</f>
        <v>6943</v>
      </c>
      <c r="Z21" s="9"/>
    </row>
    <row r="22" ht="12.0" customHeight="1">
      <c r="A22" s="29" t="s">
        <v>22</v>
      </c>
      <c r="B22" s="22">
        <f t="shared" ref="B22:E22" si="20">B21/B19</f>
        <v>0.00008822232025</v>
      </c>
      <c r="C22" s="22">
        <f t="shared" si="20"/>
        <v>0.9954386906</v>
      </c>
      <c r="D22" s="22">
        <f t="shared" si="20"/>
        <v>0.9852830189</v>
      </c>
      <c r="E22" s="22">
        <f t="shared" si="20"/>
        <v>0.1092436975</v>
      </c>
      <c r="F22" s="18" t="s">
        <v>23</v>
      </c>
      <c r="G22" s="22">
        <f>G21/G19</f>
        <v>0.3520394045</v>
      </c>
      <c r="H22" s="22"/>
      <c r="I22" s="22"/>
      <c r="J22" s="22">
        <f t="shared" ref="J22:M22" si="21">J21/J19</f>
        <v>0</v>
      </c>
      <c r="K22" s="22">
        <f t="shared" si="21"/>
        <v>0.915904936</v>
      </c>
      <c r="L22" s="22">
        <f t="shared" si="21"/>
        <v>0.5461538462</v>
      </c>
      <c r="M22" s="22">
        <f t="shared" si="21"/>
        <v>0.02012072435</v>
      </c>
      <c r="N22" s="22">
        <v>0.0</v>
      </c>
      <c r="O22" s="18" t="s">
        <v>23</v>
      </c>
      <c r="P22" s="22">
        <f>P21/P19</f>
        <v>0.1664759725</v>
      </c>
      <c r="Q22" s="22"/>
      <c r="R22" s="22"/>
      <c r="S22" s="22">
        <f t="shared" ref="S22:W22" si="22">S21/S19</f>
        <v>0.00007330303475</v>
      </c>
      <c r="T22" s="22">
        <f t="shared" si="22"/>
        <v>0.9852597099</v>
      </c>
      <c r="U22" s="22">
        <f t="shared" si="22"/>
        <v>0.9647482014</v>
      </c>
      <c r="V22" s="22">
        <f t="shared" si="22"/>
        <v>0.05737704918</v>
      </c>
      <c r="W22" s="22">
        <f t="shared" si="22"/>
        <v>0</v>
      </c>
      <c r="X22" s="18" t="s">
        <v>23</v>
      </c>
      <c r="Y22" s="22">
        <f>Y21/Y19</f>
        <v>0.3219568746</v>
      </c>
      <c r="Z22" s="22"/>
    </row>
    <row r="23" ht="12.0" customHeight="1">
      <c r="A23" s="31" t="s">
        <v>24</v>
      </c>
      <c r="B23" s="32">
        <f>B21/G21</f>
        <v>0.0001572079862</v>
      </c>
      <c r="C23" s="32">
        <f>C21/G21</f>
        <v>0.5832416287</v>
      </c>
      <c r="D23" s="32">
        <f>D21/G21</f>
        <v>0.4104700519</v>
      </c>
      <c r="E23" s="32">
        <f>E21/G21</f>
        <v>0.00613111146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0.8608247423</v>
      </c>
      <c r="L23" s="32">
        <f>L21/P21</f>
        <v>0.1219931271</v>
      </c>
      <c r="M23" s="32">
        <f>M21/P21</f>
        <v>0.01718213058</v>
      </c>
      <c r="N23" s="32">
        <v>0.0</v>
      </c>
      <c r="O23" s="48" t="s">
        <v>23</v>
      </c>
      <c r="P23" s="32">
        <f>P21/P21</f>
        <v>1</v>
      </c>
      <c r="Q23" s="32"/>
      <c r="R23" s="32"/>
      <c r="S23" s="32">
        <f>S21/Y21</f>
        <v>0.0001440299582</v>
      </c>
      <c r="T23" s="32">
        <f>T21/Y21</f>
        <v>0.6065101541</v>
      </c>
      <c r="U23" s="32">
        <f>U21/Y21</f>
        <v>0.386288348</v>
      </c>
      <c r="V23" s="32">
        <f>V21/Y21</f>
        <v>0.007057467953</v>
      </c>
      <c r="W23" s="32">
        <f>W21/Y21</f>
        <v>0</v>
      </c>
      <c r="X23" s="48" t="s">
        <v>23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  <c r="X24" s="9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  <c r="X25" s="33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  <c r="X26" s="3"/>
    </row>
    <row r="27" ht="12.0" customHeight="1">
      <c r="A27" s="2" t="s">
        <v>26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1"/>
      <c r="P27" s="37"/>
      <c r="Q27" s="37"/>
      <c r="R27" s="37"/>
      <c r="S27" s="4"/>
      <c r="T27" s="38"/>
      <c r="U27" s="39"/>
      <c r="X27" s="1"/>
    </row>
    <row r="28" ht="12.0" customHeight="1">
      <c r="A28" s="6" t="s">
        <v>72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  <c r="X28" s="1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  <c r="X29" s="1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  <c r="X30" s="7"/>
    </row>
    <row r="31" ht="12.0" customHeight="1">
      <c r="A31" s="9"/>
      <c r="B31" s="10" t="s">
        <v>3</v>
      </c>
      <c r="C31" s="11"/>
      <c r="D31" s="11"/>
      <c r="E31" s="11"/>
      <c r="F31" s="11"/>
      <c r="G31" s="11"/>
      <c r="H31" s="12"/>
      <c r="I31" s="9"/>
      <c r="J31" s="10" t="s">
        <v>4</v>
      </c>
      <c r="K31" s="11"/>
      <c r="L31" s="11"/>
      <c r="M31" s="11"/>
      <c r="N31" s="11"/>
      <c r="O31" s="11"/>
      <c r="P31" s="11"/>
      <c r="Q31" s="13"/>
      <c r="R31" s="9"/>
      <c r="S31" s="10" t="s">
        <v>5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18"/>
      <c r="P33" s="9"/>
      <c r="Q33" s="41"/>
      <c r="R33" s="9"/>
      <c r="S33" s="9"/>
      <c r="T33" s="9"/>
      <c r="U33" s="9"/>
      <c r="V33" s="9"/>
      <c r="W33" s="9"/>
      <c r="X33" s="18"/>
      <c r="Y33" s="9"/>
      <c r="Z33" s="9"/>
    </row>
    <row r="34" ht="12.0" customHeight="1">
      <c r="A34" s="19" t="s">
        <v>62</v>
      </c>
      <c r="B34" s="25">
        <v>2940520.0</v>
      </c>
      <c r="C34" s="25">
        <v>2901.0</v>
      </c>
      <c r="D34" s="25">
        <v>6976.0</v>
      </c>
      <c r="E34" s="25">
        <v>98292.0</v>
      </c>
      <c r="F34" s="18" t="s">
        <v>23</v>
      </c>
      <c r="G34" s="25">
        <v>3048688.0</v>
      </c>
      <c r="H34" s="22">
        <f>G34/G44</f>
        <v>0.7170088663</v>
      </c>
      <c r="I34" s="42"/>
      <c r="J34" s="25">
        <v>2115931.0</v>
      </c>
      <c r="K34" s="25">
        <v>40450.0</v>
      </c>
      <c r="L34" s="25">
        <v>66997.0</v>
      </c>
      <c r="M34" s="25">
        <v>513513.0</v>
      </c>
      <c r="N34" s="9" t="s">
        <v>27</v>
      </c>
      <c r="O34" s="18" t="s">
        <v>23</v>
      </c>
      <c r="P34" s="25">
        <v>2736891.0</v>
      </c>
      <c r="Q34" s="22">
        <f>P34/P44</f>
        <v>0.846855664</v>
      </c>
      <c r="R34" s="42"/>
      <c r="S34" s="9">
        <f t="shared" ref="S34:V34" si="23">B34+J34</f>
        <v>5056451</v>
      </c>
      <c r="T34" s="9">
        <f t="shared" si="23"/>
        <v>43351</v>
      </c>
      <c r="U34" s="9">
        <f t="shared" si="23"/>
        <v>73973</v>
      </c>
      <c r="V34" s="9">
        <f t="shared" si="23"/>
        <v>611805</v>
      </c>
      <c r="W34" s="9" t="str">
        <f t="shared" ref="W34:W42" si="25">N34</f>
        <v>?</v>
      </c>
      <c r="X34" s="18" t="s">
        <v>23</v>
      </c>
      <c r="Y34" s="9">
        <f t="shared" ref="Y34:Y42" si="26">SUM(S34:X34)</f>
        <v>5785580</v>
      </c>
      <c r="Z34" s="22">
        <f>Y34/Y44</f>
        <v>0.7730824833</v>
      </c>
    </row>
    <row r="35" ht="12.0" customHeight="1">
      <c r="A35" s="19" t="s">
        <v>16</v>
      </c>
      <c r="B35" s="23">
        <v>0.0</v>
      </c>
      <c r="C35" s="25">
        <v>350916.0</v>
      </c>
      <c r="D35" s="25">
        <v>414015.0</v>
      </c>
      <c r="E35" s="25">
        <v>8610.0</v>
      </c>
      <c r="F35" s="18" t="s">
        <v>23</v>
      </c>
      <c r="G35" s="25">
        <v>773540.0</v>
      </c>
      <c r="H35" s="22">
        <f>G35/G44</f>
        <v>0.1819258115</v>
      </c>
      <c r="I35" s="42"/>
      <c r="J35" s="23">
        <v>0.0</v>
      </c>
      <c r="K35" s="25">
        <v>99795.0</v>
      </c>
      <c r="L35" s="25">
        <v>46469.0</v>
      </c>
      <c r="M35" s="25">
        <v>6086.0</v>
      </c>
      <c r="N35" s="9">
        <v>0.0</v>
      </c>
      <c r="O35" s="18" t="s">
        <v>23</v>
      </c>
      <c r="P35" s="25">
        <v>152350.0</v>
      </c>
      <c r="Q35" s="22">
        <f>P35/P44</f>
        <v>0.04714051835</v>
      </c>
      <c r="R35" s="42"/>
      <c r="S35" s="9">
        <f t="shared" ref="S35:V35" si="24">B35+J35</f>
        <v>0</v>
      </c>
      <c r="T35" s="9">
        <f t="shared" si="24"/>
        <v>450711</v>
      </c>
      <c r="U35" s="9">
        <f t="shared" si="24"/>
        <v>460484</v>
      </c>
      <c r="V35" s="9">
        <f t="shared" si="24"/>
        <v>14696</v>
      </c>
      <c r="W35" s="9">
        <f t="shared" si="25"/>
        <v>0</v>
      </c>
      <c r="X35" s="18" t="s">
        <v>23</v>
      </c>
      <c r="Y35" s="9">
        <f t="shared" si="26"/>
        <v>925891</v>
      </c>
      <c r="Z35" s="22">
        <f>Y35/Y44</f>
        <v>0.1237196813</v>
      </c>
    </row>
    <row r="36" ht="12.0" customHeight="1">
      <c r="A36" s="19" t="s">
        <v>17</v>
      </c>
      <c r="B36" s="23">
        <v>453.0</v>
      </c>
      <c r="C36" s="25">
        <v>407262.0</v>
      </c>
      <c r="D36" s="23">
        <v>0.0</v>
      </c>
      <c r="E36" s="23">
        <v>0.0</v>
      </c>
      <c r="F36" s="18" t="s">
        <v>23</v>
      </c>
      <c r="G36" s="25">
        <v>407715.0</v>
      </c>
      <c r="H36" s="22">
        <f>G36/G44</f>
        <v>0.09588887742</v>
      </c>
      <c r="I36" s="42"/>
      <c r="J36" s="23">
        <v>0.0</v>
      </c>
      <c r="K36" s="25">
        <v>312542.0</v>
      </c>
      <c r="L36" s="23">
        <v>0.0</v>
      </c>
      <c r="M36" s="25">
        <v>1274.0</v>
      </c>
      <c r="N36" s="9">
        <v>0.0</v>
      </c>
      <c r="O36" s="18" t="s">
        <v>23</v>
      </c>
      <c r="P36" s="25">
        <v>313816.0</v>
      </c>
      <c r="Q36" s="22">
        <f>P36/P44</f>
        <v>0.09710173224</v>
      </c>
      <c r="R36" s="42"/>
      <c r="S36" s="9">
        <f t="shared" ref="S36:V36" si="27">B36+J36</f>
        <v>453</v>
      </c>
      <c r="T36" s="9">
        <f t="shared" si="27"/>
        <v>719804</v>
      </c>
      <c r="U36" s="9">
        <f t="shared" si="27"/>
        <v>0</v>
      </c>
      <c r="V36" s="9">
        <f t="shared" si="27"/>
        <v>1274</v>
      </c>
      <c r="W36" s="9">
        <f t="shared" si="25"/>
        <v>0</v>
      </c>
      <c r="X36" s="18" t="s">
        <v>23</v>
      </c>
      <c r="Y36" s="9">
        <f t="shared" si="26"/>
        <v>721531</v>
      </c>
      <c r="Z36" s="22">
        <f>Y36/Y44</f>
        <v>0.09641262886</v>
      </c>
    </row>
    <row r="37" ht="12.0" customHeight="1">
      <c r="A37" s="19" t="s">
        <v>18</v>
      </c>
      <c r="B37" s="23">
        <v>0.0</v>
      </c>
      <c r="C37" s="23">
        <v>851.0</v>
      </c>
      <c r="D37" s="25">
        <v>4168.0</v>
      </c>
      <c r="E37" s="23">
        <v>0.0</v>
      </c>
      <c r="F37" s="18" t="s">
        <v>23</v>
      </c>
      <c r="G37" s="25">
        <v>5018.0</v>
      </c>
      <c r="H37" s="22">
        <f>G37/G44</f>
        <v>0.001180163562</v>
      </c>
      <c r="I37" s="42"/>
      <c r="J37" s="23">
        <v>0.0</v>
      </c>
      <c r="K37" s="23">
        <v>0.0</v>
      </c>
      <c r="L37" s="23">
        <v>0.0</v>
      </c>
      <c r="M37" s="23">
        <v>0.0</v>
      </c>
      <c r="N37" s="9">
        <v>0.0</v>
      </c>
      <c r="O37" s="18" t="s">
        <v>23</v>
      </c>
      <c r="P37" s="23">
        <v>0.0</v>
      </c>
      <c r="Q37" s="22">
        <f>P37/P44</f>
        <v>0</v>
      </c>
      <c r="R37" s="42"/>
      <c r="S37" s="9">
        <f t="shared" ref="S37:V37" si="28">B37+J37</f>
        <v>0</v>
      </c>
      <c r="T37" s="9">
        <f t="shared" si="28"/>
        <v>851</v>
      </c>
      <c r="U37" s="9">
        <f t="shared" si="28"/>
        <v>4168</v>
      </c>
      <c r="V37" s="9">
        <f t="shared" si="28"/>
        <v>0</v>
      </c>
      <c r="W37" s="9">
        <f t="shared" si="25"/>
        <v>0</v>
      </c>
      <c r="X37" s="18" t="s">
        <v>23</v>
      </c>
      <c r="Y37" s="9">
        <f t="shared" si="26"/>
        <v>5019</v>
      </c>
      <c r="Z37" s="22">
        <f>Y37/Y44</f>
        <v>0.0006706503036</v>
      </c>
    </row>
    <row r="38" ht="12.0" customHeight="1">
      <c r="A38" s="19" t="s">
        <v>63</v>
      </c>
      <c r="B38" s="23">
        <v>0.0</v>
      </c>
      <c r="C38" s="25">
        <v>3675.0</v>
      </c>
      <c r="D38" s="25">
        <v>4669.0</v>
      </c>
      <c r="E38" s="23">
        <v>262.0</v>
      </c>
      <c r="F38" s="18" t="s">
        <v>23</v>
      </c>
      <c r="G38" s="25">
        <v>8606.0</v>
      </c>
      <c r="H38" s="22">
        <f>G38/G44</f>
        <v>0.002024011084</v>
      </c>
      <c r="I38" s="42"/>
      <c r="J38" s="23">
        <v>0.0</v>
      </c>
      <c r="K38" s="25">
        <v>16774.0</v>
      </c>
      <c r="L38" s="25">
        <v>5994.0</v>
      </c>
      <c r="M38" s="23">
        <v>731.0</v>
      </c>
      <c r="N38" s="9">
        <v>0.0</v>
      </c>
      <c r="O38" s="18" t="s">
        <v>23</v>
      </c>
      <c r="P38" s="25">
        <v>23499.0</v>
      </c>
      <c r="Q38" s="22">
        <f>P38/P44</f>
        <v>0.007271119401</v>
      </c>
      <c r="R38" s="42"/>
      <c r="S38" s="9">
        <f t="shared" ref="S38:V38" si="29">B38+J38</f>
        <v>0</v>
      </c>
      <c r="T38" s="9">
        <f t="shared" si="29"/>
        <v>20449</v>
      </c>
      <c r="U38" s="9">
        <f t="shared" si="29"/>
        <v>10663</v>
      </c>
      <c r="V38" s="9">
        <f t="shared" si="29"/>
        <v>993</v>
      </c>
      <c r="W38" s="9">
        <f t="shared" si="25"/>
        <v>0</v>
      </c>
      <c r="X38" s="18" t="s">
        <v>23</v>
      </c>
      <c r="Y38" s="9">
        <f t="shared" si="26"/>
        <v>32105</v>
      </c>
      <c r="Z38" s="22">
        <f>Y38/Y44</f>
        <v>0.004289943813</v>
      </c>
    </row>
    <row r="39" ht="12.0" customHeight="1">
      <c r="A39" s="19" t="s">
        <v>19</v>
      </c>
      <c r="B39" s="23">
        <v>0.0</v>
      </c>
      <c r="C39" s="25">
        <v>7766.0</v>
      </c>
      <c r="D39" s="23">
        <v>0.0</v>
      </c>
      <c r="E39" s="23">
        <v>0.0</v>
      </c>
      <c r="F39" s="18" t="s">
        <v>23</v>
      </c>
      <c r="G39" s="25">
        <v>7766.0</v>
      </c>
      <c r="H39" s="22">
        <f>G39/G44</f>
        <v>0.001826454808</v>
      </c>
      <c r="I39" s="42"/>
      <c r="J39" s="23">
        <v>0.0</v>
      </c>
      <c r="K39" s="25">
        <v>4705.0</v>
      </c>
      <c r="L39" s="23">
        <v>0.0</v>
      </c>
      <c r="M39" s="23">
        <v>0.0</v>
      </c>
      <c r="N39" s="9">
        <v>0.0</v>
      </c>
      <c r="O39" s="18" t="s">
        <v>23</v>
      </c>
      <c r="P39" s="25">
        <v>4705.0</v>
      </c>
      <c r="Q39" s="22">
        <f>P39/P44</f>
        <v>0.001455832877</v>
      </c>
      <c r="R39" s="42"/>
      <c r="S39" s="9">
        <f t="shared" ref="S39:V39" si="30">B39+J39</f>
        <v>0</v>
      </c>
      <c r="T39" s="9">
        <f t="shared" si="30"/>
        <v>12471</v>
      </c>
      <c r="U39" s="9">
        <f t="shared" si="30"/>
        <v>0</v>
      </c>
      <c r="V39" s="9">
        <f t="shared" si="30"/>
        <v>0</v>
      </c>
      <c r="W39" s="9">
        <f t="shared" si="25"/>
        <v>0</v>
      </c>
      <c r="X39" s="18" t="s">
        <v>23</v>
      </c>
      <c r="Y39" s="9">
        <f t="shared" si="26"/>
        <v>12471</v>
      </c>
      <c r="Z39" s="22">
        <f>Y39/Y44</f>
        <v>0.001666403653</v>
      </c>
    </row>
    <row r="40" ht="12.0" customHeight="1">
      <c r="A40" s="19" t="s">
        <v>64</v>
      </c>
      <c r="B40" s="23">
        <v>0.0</v>
      </c>
      <c r="C40" s="23">
        <v>333.0</v>
      </c>
      <c r="D40" s="23">
        <v>0.0</v>
      </c>
      <c r="E40" s="23">
        <v>0.0</v>
      </c>
      <c r="F40" s="18" t="s">
        <v>23</v>
      </c>
      <c r="G40" s="23">
        <v>333.0</v>
      </c>
      <c r="H40" s="22">
        <f>G40/G44</f>
        <v>0.00007831695223</v>
      </c>
      <c r="I40" s="42"/>
      <c r="J40" s="23">
        <v>0.0</v>
      </c>
      <c r="K40" s="23">
        <v>0.0</v>
      </c>
      <c r="L40" s="23">
        <v>0.0</v>
      </c>
      <c r="M40" s="23">
        <v>0.0</v>
      </c>
      <c r="N40" s="9">
        <v>0.0</v>
      </c>
      <c r="O40" s="18" t="s">
        <v>23</v>
      </c>
      <c r="P40" s="23">
        <v>0.0</v>
      </c>
      <c r="Q40" s="22">
        <f>P40/P44</f>
        <v>0</v>
      </c>
      <c r="R40" s="42"/>
      <c r="S40" s="9">
        <f t="shared" ref="S40:V40" si="31">B40+J40</f>
        <v>0</v>
      </c>
      <c r="T40" s="9">
        <f t="shared" si="31"/>
        <v>333</v>
      </c>
      <c r="U40" s="9">
        <f t="shared" si="31"/>
        <v>0</v>
      </c>
      <c r="V40" s="9">
        <f t="shared" si="31"/>
        <v>0</v>
      </c>
      <c r="W40" s="9">
        <f t="shared" si="25"/>
        <v>0</v>
      </c>
      <c r="X40" s="18" t="s">
        <v>23</v>
      </c>
      <c r="Y40" s="9">
        <f t="shared" si="26"/>
        <v>333</v>
      </c>
      <c r="Z40" s="22">
        <f>Y40/Y44</f>
        <v>0.00004449622457</v>
      </c>
    </row>
    <row r="41" ht="12.0" customHeight="1">
      <c r="A41" s="19" t="s">
        <v>65</v>
      </c>
      <c r="B41" s="23">
        <v>0.0</v>
      </c>
      <c r="C41" s="23">
        <v>207.0</v>
      </c>
      <c r="D41" s="23">
        <v>0.0</v>
      </c>
      <c r="E41" s="23">
        <v>0.0</v>
      </c>
      <c r="F41" s="18" t="s">
        <v>23</v>
      </c>
      <c r="G41" s="23">
        <v>207.0</v>
      </c>
      <c r="H41" s="22">
        <f>G41/G44</f>
        <v>0.00004868351085</v>
      </c>
      <c r="I41" s="42"/>
      <c r="J41" s="23">
        <v>0.0</v>
      </c>
      <c r="K41" s="23">
        <v>261.0</v>
      </c>
      <c r="L41" s="23">
        <v>0.0</v>
      </c>
      <c r="M41" s="23">
        <v>0.0</v>
      </c>
      <c r="N41" s="9">
        <v>0.0</v>
      </c>
      <c r="O41" s="18" t="s">
        <v>23</v>
      </c>
      <c r="P41" s="23">
        <v>261.0</v>
      </c>
      <c r="Q41" s="22">
        <f>P41/P44</f>
        <v>0.00008075927332</v>
      </c>
      <c r="R41" s="42"/>
      <c r="S41" s="9">
        <f t="shared" ref="S41:V41" si="32">B41+J41</f>
        <v>0</v>
      </c>
      <c r="T41" s="9">
        <f t="shared" si="32"/>
        <v>468</v>
      </c>
      <c r="U41" s="9">
        <f t="shared" si="32"/>
        <v>0</v>
      </c>
      <c r="V41" s="9">
        <f t="shared" si="32"/>
        <v>0</v>
      </c>
      <c r="W41" s="9">
        <f t="shared" si="25"/>
        <v>0</v>
      </c>
      <c r="X41" s="18" t="s">
        <v>23</v>
      </c>
      <c r="Y41" s="9">
        <f t="shared" si="26"/>
        <v>468</v>
      </c>
      <c r="Z41" s="22">
        <f>Y41/Y44</f>
        <v>0.00006253523453</v>
      </c>
    </row>
    <row r="42" ht="12.0" customHeight="1">
      <c r="A42" s="19" t="s">
        <v>66</v>
      </c>
      <c r="B42" s="23">
        <v>0.0</v>
      </c>
      <c r="C42" s="23">
        <v>83.0</v>
      </c>
      <c r="D42" s="23">
        <v>0.0</v>
      </c>
      <c r="E42" s="23">
        <v>0.0</v>
      </c>
      <c r="F42" s="18" t="s">
        <v>23</v>
      </c>
      <c r="G42" s="23">
        <v>83.0</v>
      </c>
      <c r="H42" s="22">
        <f>G42/G44</f>
        <v>0.00001952044155</v>
      </c>
      <c r="I42" s="42"/>
      <c r="J42" s="23">
        <v>0.0</v>
      </c>
      <c r="K42" s="23">
        <v>305.0</v>
      </c>
      <c r="L42" s="23">
        <v>0.0</v>
      </c>
      <c r="M42" s="23">
        <v>0.0</v>
      </c>
      <c r="N42" s="9">
        <v>0.0</v>
      </c>
      <c r="O42" s="18" t="s">
        <v>23</v>
      </c>
      <c r="P42" s="23">
        <v>305.0</v>
      </c>
      <c r="Q42" s="22">
        <f>P42/P44</f>
        <v>0.00009437386345</v>
      </c>
      <c r="R42" s="42"/>
      <c r="S42" s="9">
        <f t="shared" ref="S42:V42" si="33">B42+J42</f>
        <v>0</v>
      </c>
      <c r="T42" s="9">
        <f t="shared" si="33"/>
        <v>388</v>
      </c>
      <c r="U42" s="9">
        <f t="shared" si="33"/>
        <v>0</v>
      </c>
      <c r="V42" s="9">
        <f t="shared" si="33"/>
        <v>0</v>
      </c>
      <c r="W42" s="9">
        <f t="shared" si="25"/>
        <v>0</v>
      </c>
      <c r="X42" s="18" t="s">
        <v>23</v>
      </c>
      <c r="Y42" s="9">
        <f t="shared" si="26"/>
        <v>388</v>
      </c>
      <c r="Z42" s="22">
        <f>Y42/Y44</f>
        <v>0.00005184545085</v>
      </c>
    </row>
    <row r="43" ht="12.0" customHeight="1">
      <c r="A43" s="19"/>
      <c r="B43" s="43"/>
      <c r="C43" s="43"/>
      <c r="D43" s="43"/>
      <c r="E43" s="43"/>
      <c r="F43" s="18"/>
      <c r="G43" s="43"/>
      <c r="H43" s="9"/>
      <c r="I43" s="42"/>
      <c r="J43" s="43"/>
      <c r="K43" s="43"/>
      <c r="L43" s="43"/>
      <c r="M43" s="43"/>
      <c r="N43" s="9"/>
      <c r="O43" s="18"/>
      <c r="P43" s="43"/>
      <c r="Q43" s="9"/>
      <c r="R43" s="42"/>
      <c r="S43" s="9"/>
      <c r="T43" s="9"/>
      <c r="U43" s="9"/>
      <c r="V43" s="9"/>
      <c r="W43" s="9"/>
      <c r="X43" s="18"/>
      <c r="Y43" s="9"/>
      <c r="Z43" s="9"/>
    </row>
    <row r="44" ht="12.0" customHeight="1">
      <c r="A44" s="26" t="s">
        <v>11</v>
      </c>
      <c r="B44" s="64">
        <v>2940973.0</v>
      </c>
      <c r="C44" s="64">
        <v>773990.0</v>
      </c>
      <c r="D44" s="64">
        <v>429827.0</v>
      </c>
      <c r="E44" s="64">
        <v>107164.0</v>
      </c>
      <c r="F44" s="47" t="s">
        <v>23</v>
      </c>
      <c r="G44" s="64">
        <v>4251953.0</v>
      </c>
      <c r="H44" s="28">
        <f>G44/G44</f>
        <v>1</v>
      </c>
      <c r="I44" s="27"/>
      <c r="J44" s="64">
        <v>2115931.0</v>
      </c>
      <c r="K44" s="64">
        <v>474832.0</v>
      </c>
      <c r="L44" s="64">
        <v>119460.0</v>
      </c>
      <c r="M44" s="64">
        <v>521604.0</v>
      </c>
      <c r="N44" s="27" t="s">
        <v>27</v>
      </c>
      <c r="O44" s="47" t="s">
        <v>23</v>
      </c>
      <c r="P44" s="64">
        <v>3231827.0</v>
      </c>
      <c r="Q44" s="28">
        <f>P44/P44</f>
        <v>1</v>
      </c>
      <c r="R44" s="27"/>
      <c r="S44" s="27">
        <f t="shared" ref="S44:V44" si="34">B44+J44</f>
        <v>5056904</v>
      </c>
      <c r="T44" s="27">
        <f t="shared" si="34"/>
        <v>1248822</v>
      </c>
      <c r="U44" s="27">
        <f t="shared" si="34"/>
        <v>549287</v>
      </c>
      <c r="V44" s="27">
        <f t="shared" si="34"/>
        <v>628768</v>
      </c>
      <c r="W44" s="27" t="str">
        <f>N44</f>
        <v>?</v>
      </c>
      <c r="X44" s="47" t="s">
        <v>23</v>
      </c>
      <c r="Y44" s="27">
        <f>SUM(S44:X44)</f>
        <v>7483781</v>
      </c>
      <c r="Z44" s="28">
        <f>Y44/Y44</f>
        <v>1</v>
      </c>
    </row>
    <row r="45" ht="12.0" customHeight="1">
      <c r="A45" s="26" t="s">
        <v>12</v>
      </c>
      <c r="B45" s="28">
        <f>B44/G44</f>
        <v>0.6916758017</v>
      </c>
      <c r="C45" s="28">
        <f>C44/G44</f>
        <v>0.1820316452</v>
      </c>
      <c r="D45" s="28">
        <f>D44/G44</f>
        <v>0.1010893112</v>
      </c>
      <c r="E45" s="28">
        <f>E44/G44</f>
        <v>0.02520347708</v>
      </c>
      <c r="F45" s="47" t="s">
        <v>23</v>
      </c>
      <c r="G45" s="28">
        <f>G44/G44</f>
        <v>1</v>
      </c>
      <c r="H45" s="28"/>
      <c r="I45" s="28"/>
      <c r="J45" s="28">
        <f>J44/P44</f>
        <v>0.6547166665</v>
      </c>
      <c r="K45" s="28">
        <f>K44/P44</f>
        <v>0.146923706</v>
      </c>
      <c r="L45" s="28">
        <f>L44/P44</f>
        <v>0.03696361222</v>
      </c>
      <c r="M45" s="28">
        <f>M44/P44</f>
        <v>0.1613960153</v>
      </c>
      <c r="N45" s="28" t="s">
        <v>27</v>
      </c>
      <c r="O45" s="47" t="s">
        <v>23</v>
      </c>
      <c r="P45" s="28">
        <f>P44/P44</f>
        <v>1</v>
      </c>
      <c r="Q45" s="28"/>
      <c r="R45" s="28"/>
      <c r="S45" s="28">
        <f>S44/Y44</f>
        <v>0.6757151231</v>
      </c>
      <c r="T45" s="28">
        <f>T44/Y44</f>
        <v>0.1668704629</v>
      </c>
      <c r="U45" s="28">
        <f>U44/Y44</f>
        <v>0.0733969901</v>
      </c>
      <c r="V45" s="28">
        <f>V44/Y44</f>
        <v>0.08401742381</v>
      </c>
      <c r="W45" s="28" t="s">
        <v>27</v>
      </c>
      <c r="X45" s="47" t="s">
        <v>23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35">SUM(B35:B42)</f>
        <v>453</v>
      </c>
      <c r="C46" s="9">
        <f t="shared" si="35"/>
        <v>771093</v>
      </c>
      <c r="D46" s="9">
        <f t="shared" si="35"/>
        <v>422852</v>
      </c>
      <c r="E46" s="9">
        <f t="shared" si="35"/>
        <v>8872</v>
      </c>
      <c r="F46" s="18" t="s">
        <v>23</v>
      </c>
      <c r="G46" s="9">
        <f>SUM(G35:G42)</f>
        <v>1203268</v>
      </c>
      <c r="H46" s="9"/>
      <c r="I46" s="9"/>
      <c r="J46" s="9">
        <f t="shared" ref="J46:M46" si="36">SUM(J35:J42)</f>
        <v>0</v>
      </c>
      <c r="K46" s="9">
        <f t="shared" si="36"/>
        <v>434382</v>
      </c>
      <c r="L46" s="9">
        <f t="shared" si="36"/>
        <v>52463</v>
      </c>
      <c r="M46" s="9">
        <f t="shared" si="36"/>
        <v>8091</v>
      </c>
      <c r="N46" s="9" t="s">
        <v>27</v>
      </c>
      <c r="O46" s="18" t="s">
        <v>23</v>
      </c>
      <c r="P46" s="9">
        <f>SUM(P35:P42)</f>
        <v>494936</v>
      </c>
      <c r="Q46" s="9"/>
      <c r="R46" s="9"/>
      <c r="S46" s="9">
        <f t="shared" ref="S46:V46" si="37">SUM(S35:S42)</f>
        <v>453</v>
      </c>
      <c r="T46" s="9">
        <f t="shared" si="37"/>
        <v>1205475</v>
      </c>
      <c r="U46" s="9">
        <f t="shared" si="37"/>
        <v>475315</v>
      </c>
      <c r="V46" s="9">
        <f t="shared" si="37"/>
        <v>16963</v>
      </c>
      <c r="W46" s="9" t="s">
        <v>27</v>
      </c>
      <c r="X46" s="18" t="s">
        <v>23</v>
      </c>
      <c r="Y46" s="9">
        <f>SUM(Y35:Y42)</f>
        <v>1698206</v>
      </c>
      <c r="Z46" s="9"/>
    </row>
    <row r="47" ht="12.0" customHeight="1">
      <c r="A47" s="29" t="s">
        <v>22</v>
      </c>
      <c r="B47" s="22">
        <f t="shared" ref="B47:E47" si="38">B46/B44</f>
        <v>0.0001540306558</v>
      </c>
      <c r="C47" s="22">
        <f t="shared" si="38"/>
        <v>0.9962570576</v>
      </c>
      <c r="D47" s="22">
        <f t="shared" si="38"/>
        <v>0.983772541</v>
      </c>
      <c r="E47" s="22">
        <f t="shared" si="38"/>
        <v>0.0827889963</v>
      </c>
      <c r="F47" s="18" t="s">
        <v>23</v>
      </c>
      <c r="G47" s="22">
        <f>G46/G44</f>
        <v>0.2829918393</v>
      </c>
      <c r="H47" s="22"/>
      <c r="I47" s="22"/>
      <c r="J47" s="22">
        <f t="shared" ref="J47:M47" si="39">J46/J44</f>
        <v>0</v>
      </c>
      <c r="K47" s="22">
        <f t="shared" si="39"/>
        <v>0.9148119756</v>
      </c>
      <c r="L47" s="22">
        <f t="shared" si="39"/>
        <v>0.4391679223</v>
      </c>
      <c r="M47" s="22">
        <f t="shared" si="39"/>
        <v>0.01551176755</v>
      </c>
      <c r="N47" s="9" t="s">
        <v>27</v>
      </c>
      <c r="O47" s="18" t="s">
        <v>23</v>
      </c>
      <c r="P47" s="22">
        <f>P46/P44</f>
        <v>0.153144336</v>
      </c>
      <c r="Q47" s="22"/>
      <c r="R47" s="22"/>
      <c r="S47" s="22">
        <f t="shared" ref="S47:V47" si="40">S46/S44</f>
        <v>0.00008958050222</v>
      </c>
      <c r="T47" s="22">
        <f t="shared" si="40"/>
        <v>0.965289689</v>
      </c>
      <c r="U47" s="22">
        <f t="shared" si="40"/>
        <v>0.8653308744</v>
      </c>
      <c r="V47" s="22">
        <f t="shared" si="40"/>
        <v>0.0269781541</v>
      </c>
      <c r="W47" s="9" t="s">
        <v>27</v>
      </c>
      <c r="X47" s="18" t="s">
        <v>23</v>
      </c>
      <c r="Y47" s="22">
        <f>Y46/Y44</f>
        <v>0.2269181848</v>
      </c>
      <c r="Z47" s="22"/>
    </row>
    <row r="48" ht="12.0" customHeight="1">
      <c r="A48" s="31" t="s">
        <v>24</v>
      </c>
      <c r="B48" s="32">
        <f>B46/G46</f>
        <v>0.0003764747338</v>
      </c>
      <c r="C48" s="32">
        <f>C46/G46</f>
        <v>0.6408323</v>
      </c>
      <c r="D48" s="32">
        <f>D46/G46</f>
        <v>0.3514196339</v>
      </c>
      <c r="E48" s="32">
        <f>E46/G46</f>
        <v>0.007373253506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0.8776528682</v>
      </c>
      <c r="L48" s="32">
        <f>L46/P46</f>
        <v>0.1059995636</v>
      </c>
      <c r="M48" s="32">
        <f>M46/P46</f>
        <v>0.01634756817</v>
      </c>
      <c r="N48" s="7" t="s">
        <v>27</v>
      </c>
      <c r="O48" s="48" t="s">
        <v>23</v>
      </c>
      <c r="P48" s="32">
        <f>P46/P46</f>
        <v>1</v>
      </c>
      <c r="Q48" s="32"/>
      <c r="R48" s="32"/>
      <c r="S48" s="32">
        <f>S46/Y46</f>
        <v>0.0002667520901</v>
      </c>
      <c r="T48" s="32">
        <f>T46/Y46</f>
        <v>0.7098520439</v>
      </c>
      <c r="U48" s="32">
        <f>U46/Y46</f>
        <v>0.2798924277</v>
      </c>
      <c r="V48" s="32">
        <f>V46/Y46</f>
        <v>0.009988776391</v>
      </c>
      <c r="W48" s="7" t="s">
        <v>27</v>
      </c>
      <c r="X48" s="48" t="s">
        <v>23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  <c r="X49" s="9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9"/>
      <c r="P50" s="33"/>
      <c r="Q50" s="33"/>
      <c r="R50" s="9"/>
      <c r="S50" s="4"/>
      <c r="X50" s="9"/>
    </row>
    <row r="51" ht="12.0" customHeight="1">
      <c r="A51" s="9"/>
      <c r="B51" s="9"/>
      <c r="C51" s="9"/>
      <c r="D51" s="9"/>
      <c r="E51" s="9"/>
      <c r="F51" s="9"/>
      <c r="G51" s="9"/>
      <c r="H51" s="7"/>
      <c r="I51" s="7"/>
      <c r="J51" s="9"/>
      <c r="K51" s="9"/>
      <c r="L51" s="33"/>
      <c r="M51" s="33"/>
      <c r="N51" s="46"/>
      <c r="O51" s="9"/>
      <c r="P51" s="33"/>
      <c r="Q51" s="33"/>
      <c r="R51" s="7"/>
      <c r="S51" s="4"/>
      <c r="X51" s="9"/>
    </row>
    <row r="52" ht="12.0" customHeight="1">
      <c r="A52" s="41"/>
      <c r="B52" s="10" t="s">
        <v>3</v>
      </c>
      <c r="C52" s="11"/>
      <c r="D52" s="11"/>
      <c r="E52" s="11"/>
      <c r="F52" s="11"/>
      <c r="G52" s="11"/>
      <c r="H52" s="10"/>
      <c r="I52" s="9"/>
      <c r="J52" s="10" t="s">
        <v>4</v>
      </c>
      <c r="K52" s="11"/>
      <c r="L52" s="11"/>
      <c r="M52" s="11"/>
      <c r="N52" s="11"/>
      <c r="O52" s="11"/>
      <c r="P52" s="11"/>
      <c r="Q52" s="13"/>
      <c r="R52" s="9"/>
      <c r="S52" s="10" t="s">
        <v>5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47"/>
      <c r="P54" s="27"/>
      <c r="Q54" s="27"/>
      <c r="R54" s="27"/>
      <c r="S54" s="9"/>
      <c r="T54" s="9"/>
      <c r="U54" s="9"/>
      <c r="V54" s="9"/>
      <c r="W54" s="9"/>
      <c r="X54" s="47"/>
      <c r="Y54" s="9"/>
    </row>
    <row r="55" ht="12.0" customHeight="1">
      <c r="A55" s="19" t="s">
        <v>62</v>
      </c>
      <c r="B55" s="9">
        <f t="shared" ref="B55:E55" si="41">B34/B9</f>
        <v>259.4423857</v>
      </c>
      <c r="C55" s="9">
        <f t="shared" si="41"/>
        <v>170.6470588</v>
      </c>
      <c r="D55" s="9">
        <f t="shared" si="41"/>
        <v>178.8717949</v>
      </c>
      <c r="E55" s="9">
        <f t="shared" si="41"/>
        <v>309.0943396</v>
      </c>
      <c r="F55" s="18" t="s">
        <v>23</v>
      </c>
      <c r="G55" s="9">
        <f t="shared" ref="G55:G63" si="45">G34/G9</f>
        <v>260.393577</v>
      </c>
      <c r="H55" s="9"/>
      <c r="I55" s="9"/>
      <c r="J55" s="9">
        <f t="shared" ref="J55:M55" si="42">J34/J9</f>
        <v>917.1785869</v>
      </c>
      <c r="K55" s="9">
        <f t="shared" si="42"/>
        <v>879.3478261</v>
      </c>
      <c r="L55" s="9">
        <f t="shared" si="42"/>
        <v>1135.542373</v>
      </c>
      <c r="M55" s="9">
        <f t="shared" si="42"/>
        <v>1054.441478</v>
      </c>
      <c r="N55" s="9" t="s">
        <v>27</v>
      </c>
      <c r="O55" s="18" t="s">
        <v>23</v>
      </c>
      <c r="P55" s="9">
        <f t="shared" ref="P55:P57" si="47">P34/P9</f>
        <v>939.2213452</v>
      </c>
      <c r="Q55" s="9"/>
      <c r="R55" s="9"/>
      <c r="S55" s="9">
        <f t="shared" ref="S55:V55" si="43">S34/S9</f>
        <v>370.6803753</v>
      </c>
      <c r="T55" s="9">
        <f t="shared" si="43"/>
        <v>688.1111111</v>
      </c>
      <c r="U55" s="9">
        <f t="shared" si="43"/>
        <v>754.8265306</v>
      </c>
      <c r="V55" s="9">
        <f t="shared" si="43"/>
        <v>760.0062112</v>
      </c>
      <c r="W55" s="9" t="s">
        <v>27</v>
      </c>
      <c r="X55" s="18" t="s">
        <v>23</v>
      </c>
      <c r="Y55" s="9">
        <f t="shared" ref="Y55:Y63" si="49">Y34/Y9</f>
        <v>395.6763781</v>
      </c>
      <c r="Z55" s="3"/>
    </row>
    <row r="56" ht="12.0" customHeight="1">
      <c r="A56" s="19" t="s">
        <v>16</v>
      </c>
      <c r="B56" s="9"/>
      <c r="C56" s="9">
        <f t="shared" ref="C56:E56" si="44">C35/C10</f>
        <v>183.4375327</v>
      </c>
      <c r="D56" s="9">
        <f t="shared" si="44"/>
        <v>161.8510555</v>
      </c>
      <c r="E56" s="9">
        <f t="shared" si="44"/>
        <v>226.5789474</v>
      </c>
      <c r="F56" s="18" t="s">
        <v>23</v>
      </c>
      <c r="G56" s="9">
        <f t="shared" si="45"/>
        <v>171.5546684</v>
      </c>
      <c r="H56" s="9"/>
      <c r="I56" s="9"/>
      <c r="J56" s="9"/>
      <c r="K56" s="9">
        <f t="shared" ref="K56:M56" si="46">K35/K10</f>
        <v>845.720339</v>
      </c>
      <c r="L56" s="9">
        <f t="shared" si="46"/>
        <v>714.9076923</v>
      </c>
      <c r="M56" s="9">
        <f t="shared" si="46"/>
        <v>760.75</v>
      </c>
      <c r="N56" s="9"/>
      <c r="O56" s="18" t="s">
        <v>23</v>
      </c>
      <c r="P56" s="9">
        <f t="shared" si="47"/>
        <v>797.6439791</v>
      </c>
      <c r="Q56" s="9"/>
      <c r="R56" s="9"/>
      <c r="S56" s="9"/>
      <c r="T56" s="9">
        <f t="shared" ref="T56:V56" si="48">T35/T10</f>
        <v>221.915805</v>
      </c>
      <c r="U56" s="9">
        <f t="shared" si="48"/>
        <v>175.5562333</v>
      </c>
      <c r="V56" s="9">
        <f t="shared" si="48"/>
        <v>319.4782609</v>
      </c>
      <c r="W56" s="9"/>
      <c r="X56" s="18" t="s">
        <v>23</v>
      </c>
      <c r="Y56" s="9">
        <f t="shared" si="49"/>
        <v>196.9980851</v>
      </c>
      <c r="Z56" s="3"/>
    </row>
    <row r="57" ht="12.0" customHeight="1">
      <c r="A57" s="19" t="s">
        <v>17</v>
      </c>
      <c r="B57" s="9"/>
      <c r="C57" s="9">
        <f t="shared" ref="C57:C63" si="50">C36/C11</f>
        <v>233.2542955</v>
      </c>
      <c r="D57" s="9"/>
      <c r="E57" s="9"/>
      <c r="F57" s="18" t="s">
        <v>23</v>
      </c>
      <c r="G57" s="9">
        <f t="shared" si="45"/>
        <v>233.3800801</v>
      </c>
      <c r="H57" s="9"/>
      <c r="I57" s="9"/>
      <c r="J57" s="9"/>
      <c r="K57" s="9">
        <f>K36/K11</f>
        <v>877.9269663</v>
      </c>
      <c r="L57" s="9"/>
      <c r="M57" s="9">
        <f>M36/M11</f>
        <v>1274</v>
      </c>
      <c r="N57" s="9"/>
      <c r="O57" s="18" t="s">
        <v>23</v>
      </c>
      <c r="P57" s="9">
        <f t="shared" si="47"/>
        <v>879.0364146</v>
      </c>
      <c r="Q57" s="9"/>
      <c r="R57" s="9"/>
      <c r="S57" s="9"/>
      <c r="T57" s="9">
        <f t="shared" ref="T57:T61" si="51">T36/T11</f>
        <v>342.4376784</v>
      </c>
      <c r="U57" s="9"/>
      <c r="V57" s="9">
        <f>V36/V11</f>
        <v>1274</v>
      </c>
      <c r="W57" s="9"/>
      <c r="X57" s="18" t="s">
        <v>23</v>
      </c>
      <c r="Y57" s="9">
        <f t="shared" si="49"/>
        <v>342.9329848</v>
      </c>
      <c r="Z57" s="3"/>
    </row>
    <row r="58" ht="12.0" customHeight="1">
      <c r="A58" s="19" t="s">
        <v>18</v>
      </c>
      <c r="B58" s="9"/>
      <c r="C58" s="9">
        <f t="shared" si="50"/>
        <v>283.6666667</v>
      </c>
      <c r="D58" s="9">
        <f t="shared" ref="D58:D59" si="52">D37/D12</f>
        <v>166.72</v>
      </c>
      <c r="E58" s="9"/>
      <c r="F58" s="18" t="s">
        <v>23</v>
      </c>
      <c r="G58" s="9">
        <f t="shared" si="45"/>
        <v>179.2142857</v>
      </c>
      <c r="H58" s="9"/>
      <c r="I58" s="9"/>
      <c r="J58" s="9"/>
      <c r="K58" s="9"/>
      <c r="L58" s="9"/>
      <c r="M58" s="9"/>
      <c r="N58" s="9"/>
      <c r="O58" s="18" t="s">
        <v>23</v>
      </c>
      <c r="P58" s="9"/>
      <c r="Q58" s="9"/>
      <c r="R58" s="9"/>
      <c r="S58" s="9"/>
      <c r="T58" s="9">
        <f t="shared" si="51"/>
        <v>283.6666667</v>
      </c>
      <c r="U58" s="9">
        <f t="shared" ref="U58:U59" si="54">U37/U12</f>
        <v>166.72</v>
      </c>
      <c r="V58" s="9"/>
      <c r="W58" s="9"/>
      <c r="X58" s="18" t="s">
        <v>23</v>
      </c>
      <c r="Y58" s="9">
        <f t="shared" si="49"/>
        <v>179.25</v>
      </c>
      <c r="Z58" s="3"/>
    </row>
    <row r="59" ht="12.0" customHeight="1">
      <c r="A59" s="19" t="s">
        <v>63</v>
      </c>
      <c r="B59" s="9"/>
      <c r="C59" s="9">
        <f t="shared" si="50"/>
        <v>204.1666667</v>
      </c>
      <c r="D59" s="9">
        <f t="shared" si="52"/>
        <v>166.75</v>
      </c>
      <c r="E59" s="9">
        <f>E38/E13</f>
        <v>262</v>
      </c>
      <c r="F59" s="18" t="s">
        <v>23</v>
      </c>
      <c r="G59" s="9">
        <f t="shared" si="45"/>
        <v>183.106383</v>
      </c>
      <c r="H59" s="9"/>
      <c r="I59" s="9"/>
      <c r="J59" s="9"/>
      <c r="K59" s="9">
        <f t="shared" ref="K59:M59" si="53">K38/K13</f>
        <v>838.7</v>
      </c>
      <c r="L59" s="9">
        <f t="shared" si="53"/>
        <v>999</v>
      </c>
      <c r="M59" s="9">
        <f t="shared" si="53"/>
        <v>731</v>
      </c>
      <c r="N59" s="9"/>
      <c r="O59" s="18" t="s">
        <v>23</v>
      </c>
      <c r="P59" s="9">
        <f t="shared" ref="P59:P60" si="55">P38/P13</f>
        <v>870.3333333</v>
      </c>
      <c r="Q59" s="9"/>
      <c r="R59" s="9"/>
      <c r="S59" s="9"/>
      <c r="T59" s="9">
        <f t="shared" si="51"/>
        <v>538.1315789</v>
      </c>
      <c r="U59" s="9">
        <f t="shared" si="54"/>
        <v>313.6176471</v>
      </c>
      <c r="V59" s="9">
        <f>V38/V13</f>
        <v>496.5</v>
      </c>
      <c r="W59" s="9"/>
      <c r="X59" s="18" t="s">
        <v>23</v>
      </c>
      <c r="Y59" s="9">
        <f t="shared" si="49"/>
        <v>433.8513514</v>
      </c>
      <c r="Z59" s="3"/>
    </row>
    <row r="60" ht="12.0" customHeight="1">
      <c r="A60" s="19" t="s">
        <v>19</v>
      </c>
      <c r="B60" s="9"/>
      <c r="C60" s="9">
        <f t="shared" si="50"/>
        <v>298.6923077</v>
      </c>
      <c r="D60" s="9"/>
      <c r="E60" s="9"/>
      <c r="F60" s="18" t="s">
        <v>23</v>
      </c>
      <c r="G60" s="9">
        <f t="shared" si="45"/>
        <v>298.6923077</v>
      </c>
      <c r="H60" s="9"/>
      <c r="I60" s="9"/>
      <c r="J60" s="9"/>
      <c r="K60" s="9">
        <f>K39/K14</f>
        <v>941</v>
      </c>
      <c r="L60" s="9"/>
      <c r="M60" s="9"/>
      <c r="N60" s="9"/>
      <c r="O60" s="18" t="s">
        <v>23</v>
      </c>
      <c r="P60" s="9">
        <f t="shared" si="55"/>
        <v>941</v>
      </c>
      <c r="Q60" s="9"/>
      <c r="R60" s="9"/>
      <c r="S60" s="9"/>
      <c r="T60" s="9">
        <f t="shared" si="51"/>
        <v>402.2903226</v>
      </c>
      <c r="U60" s="9"/>
      <c r="V60" s="9"/>
      <c r="W60" s="9"/>
      <c r="X60" s="18" t="s">
        <v>23</v>
      </c>
      <c r="Y60" s="9">
        <f t="shared" si="49"/>
        <v>402.2903226</v>
      </c>
      <c r="Z60" s="3"/>
    </row>
    <row r="61" ht="12.0" customHeight="1">
      <c r="A61" s="19" t="s">
        <v>64</v>
      </c>
      <c r="B61" s="9"/>
      <c r="C61" s="9">
        <f t="shared" si="50"/>
        <v>166.5</v>
      </c>
      <c r="D61" s="9"/>
      <c r="E61" s="9"/>
      <c r="F61" s="18" t="s">
        <v>23</v>
      </c>
      <c r="G61" s="9">
        <f t="shared" si="45"/>
        <v>166.5</v>
      </c>
      <c r="H61" s="9"/>
      <c r="I61" s="9"/>
      <c r="J61" s="9"/>
      <c r="K61" s="9"/>
      <c r="L61" s="9"/>
      <c r="M61" s="9"/>
      <c r="N61" s="9"/>
      <c r="O61" s="18" t="s">
        <v>23</v>
      </c>
      <c r="P61" s="9"/>
      <c r="Q61" s="9"/>
      <c r="R61" s="9"/>
      <c r="S61" s="9"/>
      <c r="T61" s="9">
        <f t="shared" si="51"/>
        <v>166.5</v>
      </c>
      <c r="U61" s="9"/>
      <c r="V61" s="9"/>
      <c r="W61" s="9"/>
      <c r="X61" s="18" t="s">
        <v>23</v>
      </c>
      <c r="Y61" s="9">
        <f t="shared" si="49"/>
        <v>166.5</v>
      </c>
      <c r="Z61" s="3"/>
    </row>
    <row r="62" ht="12.0" customHeight="1">
      <c r="A62" s="19" t="s">
        <v>65</v>
      </c>
      <c r="B62" s="9"/>
      <c r="C62" s="9">
        <f t="shared" si="50"/>
        <v>207</v>
      </c>
      <c r="D62" s="9"/>
      <c r="E62" s="9"/>
      <c r="F62" s="18" t="s">
        <v>23</v>
      </c>
      <c r="G62" s="9">
        <f t="shared" si="45"/>
        <v>207</v>
      </c>
      <c r="H62" s="9"/>
      <c r="I62" s="9"/>
      <c r="J62" s="9"/>
      <c r="K62" s="9">
        <f t="shared" ref="K62:K63" si="56">K41/K16</f>
        <v>261</v>
      </c>
      <c r="L62" s="9"/>
      <c r="M62" s="9"/>
      <c r="N62" s="9"/>
      <c r="O62" s="18" t="s">
        <v>23</v>
      </c>
      <c r="P62" s="9">
        <f t="shared" ref="P62:P63" si="57">P41/P16</f>
        <v>261</v>
      </c>
      <c r="Q62" s="9"/>
      <c r="R62" s="9"/>
      <c r="S62" s="9"/>
      <c r="T62" s="9"/>
      <c r="U62" s="9"/>
      <c r="V62" s="9"/>
      <c r="W62" s="9"/>
      <c r="X62" s="18" t="s">
        <v>23</v>
      </c>
      <c r="Y62" s="9">
        <f t="shared" si="49"/>
        <v>234</v>
      </c>
      <c r="Z62" s="3"/>
    </row>
    <row r="63" ht="12.0" customHeight="1">
      <c r="A63" s="19" t="s">
        <v>66</v>
      </c>
      <c r="B63" s="9"/>
      <c r="C63" s="9">
        <f t="shared" si="50"/>
        <v>83</v>
      </c>
      <c r="D63" s="9"/>
      <c r="E63" s="9"/>
      <c r="F63" s="18" t="s">
        <v>23</v>
      </c>
      <c r="G63" s="9">
        <f t="shared" si="45"/>
        <v>83</v>
      </c>
      <c r="H63" s="9"/>
      <c r="I63" s="9"/>
      <c r="J63" s="9"/>
      <c r="K63" s="9">
        <f t="shared" si="56"/>
        <v>305</v>
      </c>
      <c r="L63" s="9"/>
      <c r="M63" s="9"/>
      <c r="N63" s="9"/>
      <c r="O63" s="18" t="s">
        <v>23</v>
      </c>
      <c r="P63" s="9">
        <f t="shared" si="57"/>
        <v>305</v>
      </c>
      <c r="Q63" s="9"/>
      <c r="R63" s="9"/>
      <c r="S63" s="9"/>
      <c r="T63" s="9">
        <f>T42/T17</f>
        <v>194</v>
      </c>
      <c r="U63" s="9"/>
      <c r="V63" s="9"/>
      <c r="W63" s="9"/>
      <c r="X63" s="18" t="s">
        <v>23</v>
      </c>
      <c r="Y63" s="9">
        <f t="shared" si="49"/>
        <v>194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18" t="s">
        <v>23</v>
      </c>
      <c r="P64" s="27"/>
      <c r="Q64" s="27"/>
      <c r="R64" s="27"/>
      <c r="S64" s="27"/>
      <c r="T64" s="27"/>
      <c r="U64" s="27"/>
      <c r="V64" s="27"/>
      <c r="W64" s="27"/>
      <c r="X64" s="18" t="s">
        <v>23</v>
      </c>
      <c r="Y64" s="27"/>
    </row>
    <row r="65" ht="12.0" customHeight="1">
      <c r="A65" s="26" t="s">
        <v>11</v>
      </c>
      <c r="B65" s="27">
        <f t="shared" ref="B65:E65" si="58">B44/B19</f>
        <v>259.4594618</v>
      </c>
      <c r="C65" s="27">
        <f t="shared" si="58"/>
        <v>207.6710491</v>
      </c>
      <c r="D65" s="27">
        <f t="shared" si="58"/>
        <v>162.1988679</v>
      </c>
      <c r="E65" s="27">
        <f t="shared" si="58"/>
        <v>300.1792717</v>
      </c>
      <c r="F65" s="18" t="s">
        <v>23</v>
      </c>
      <c r="G65" s="27">
        <f>G44/G19</f>
        <v>235.3175605</v>
      </c>
      <c r="H65" s="27"/>
      <c r="I65" s="27"/>
      <c r="J65" s="27">
        <f t="shared" ref="J65:M65" si="59">J44/J19</f>
        <v>917.1785869</v>
      </c>
      <c r="K65" s="27">
        <f t="shared" si="59"/>
        <v>868.0658135</v>
      </c>
      <c r="L65" s="27">
        <f t="shared" si="59"/>
        <v>918.9230769</v>
      </c>
      <c r="M65" s="27">
        <f t="shared" si="59"/>
        <v>1049.50503</v>
      </c>
      <c r="N65" s="27" t="s">
        <v>27</v>
      </c>
      <c r="O65" s="18" t="s">
        <v>23</v>
      </c>
      <c r="P65" s="27">
        <f>P44/P19</f>
        <v>924.4356407</v>
      </c>
      <c r="Q65" s="27"/>
      <c r="R65" s="27"/>
      <c r="S65" s="27">
        <f t="shared" ref="S65:V65" si="60">S44/S19</f>
        <v>370.6864096</v>
      </c>
      <c r="T65" s="27">
        <f t="shared" si="60"/>
        <v>292.1904539</v>
      </c>
      <c r="U65" s="27">
        <f t="shared" si="60"/>
        <v>197.5852518</v>
      </c>
      <c r="V65" s="27">
        <f t="shared" si="60"/>
        <v>736.2622951</v>
      </c>
      <c r="W65" s="27" t="s">
        <v>27</v>
      </c>
      <c r="X65" s="18" t="s">
        <v>23</v>
      </c>
      <c r="Y65" s="27">
        <f>Y44/Y19</f>
        <v>347.0336657</v>
      </c>
    </row>
    <row r="66" ht="12.0" customHeight="1">
      <c r="A66" s="29" t="s">
        <v>29</v>
      </c>
      <c r="B66" s="27"/>
      <c r="C66" s="27">
        <f t="shared" ref="C66:E66" si="61">C46/C21</f>
        <v>207.841779</v>
      </c>
      <c r="D66" s="27">
        <f t="shared" si="61"/>
        <v>161.9502106</v>
      </c>
      <c r="E66" s="27">
        <f t="shared" si="61"/>
        <v>227.4871795</v>
      </c>
      <c r="F66" s="18" t="s">
        <v>23</v>
      </c>
      <c r="G66" s="27">
        <f>G46/G21</f>
        <v>189.1633391</v>
      </c>
      <c r="H66" s="27"/>
      <c r="I66" s="27"/>
      <c r="J66" s="27"/>
      <c r="K66" s="27">
        <f t="shared" ref="K66:M66" si="62">K46/K21</f>
        <v>867.0299401</v>
      </c>
      <c r="L66" s="27">
        <f t="shared" si="62"/>
        <v>738.915493</v>
      </c>
      <c r="M66" s="27">
        <f t="shared" si="62"/>
        <v>809.1</v>
      </c>
      <c r="N66" s="27"/>
      <c r="O66" s="18" t="s">
        <v>23</v>
      </c>
      <c r="P66" s="27">
        <f>P46/P21</f>
        <v>850.4054983</v>
      </c>
      <c r="Q66" s="27"/>
      <c r="R66" s="27"/>
      <c r="S66" s="27"/>
      <c r="T66" s="27">
        <f t="shared" ref="T66:V66" si="63">T46/T21</f>
        <v>286.2681073</v>
      </c>
      <c r="U66" s="27">
        <f t="shared" si="63"/>
        <v>177.2240865</v>
      </c>
      <c r="V66" s="27">
        <f t="shared" si="63"/>
        <v>346.1836735</v>
      </c>
      <c r="W66" s="27"/>
      <c r="X66" s="18" t="s">
        <v>23</v>
      </c>
      <c r="Y66" s="27">
        <f>Y46/Y21</f>
        <v>244.5925392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48"/>
      <c r="Y67" s="31"/>
    </row>
    <row r="68" ht="12.0" customHeight="1">
      <c r="R68" s="4"/>
    </row>
    <row r="69" ht="12.0" customHeight="1">
      <c r="A69" s="2" t="s">
        <v>73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1"/>
      <c r="P69" s="37"/>
      <c r="Q69" s="37"/>
      <c r="R69" s="37"/>
      <c r="S69" s="4"/>
      <c r="T69" s="38"/>
      <c r="U69" s="39"/>
      <c r="X69" s="1"/>
    </row>
    <row r="70" ht="12.0" customHeight="1">
      <c r="A70" s="6" t="s">
        <v>72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  <c r="X70" s="1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  <c r="X71" s="1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  <c r="X72" s="7"/>
    </row>
    <row r="73" ht="12.0" customHeight="1">
      <c r="A73" s="9"/>
      <c r="B73" s="10" t="s">
        <v>3</v>
      </c>
      <c r="C73" s="11"/>
      <c r="D73" s="11"/>
      <c r="E73" s="11"/>
      <c r="F73" s="11"/>
      <c r="G73" s="11"/>
      <c r="H73" s="10"/>
      <c r="I73" s="9"/>
      <c r="J73" s="10" t="s">
        <v>4</v>
      </c>
      <c r="K73" s="11"/>
      <c r="L73" s="11"/>
      <c r="M73" s="11"/>
      <c r="N73" s="11"/>
      <c r="O73" s="11"/>
      <c r="P73" s="11"/>
      <c r="Q73" s="13"/>
      <c r="R73" s="9"/>
      <c r="S73" s="10" t="s">
        <v>5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16" t="s">
        <v>13</v>
      </c>
      <c r="C74" s="16" t="s">
        <v>7</v>
      </c>
      <c r="D74" s="16" t="s">
        <v>8</v>
      </c>
      <c r="E74" s="16" t="s">
        <v>60</v>
      </c>
      <c r="F74" s="16" t="s">
        <v>61</v>
      </c>
      <c r="G74" s="16" t="s">
        <v>11</v>
      </c>
      <c r="H74" s="17" t="s">
        <v>12</v>
      </c>
      <c r="I74" s="16"/>
      <c r="J74" s="16" t="s">
        <v>13</v>
      </c>
      <c r="K74" s="16" t="s">
        <v>7</v>
      </c>
      <c r="L74" s="16" t="s">
        <v>8</v>
      </c>
      <c r="M74" s="16" t="s">
        <v>60</v>
      </c>
      <c r="N74" s="16" t="s">
        <v>14</v>
      </c>
      <c r="O74" s="16" t="s">
        <v>61</v>
      </c>
      <c r="P74" s="16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60</v>
      </c>
      <c r="W74" s="16" t="s">
        <v>14</v>
      </c>
      <c r="X74" s="16" t="s">
        <v>61</v>
      </c>
      <c r="Y74" s="16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18"/>
      <c r="P75" s="9"/>
      <c r="Q75" s="41"/>
      <c r="R75" s="9"/>
      <c r="S75" s="9"/>
      <c r="T75" s="9"/>
      <c r="U75" s="9"/>
      <c r="V75" s="9"/>
      <c r="W75" s="9"/>
      <c r="X75" s="18"/>
      <c r="Y75" s="9"/>
      <c r="Z75" s="9"/>
    </row>
    <row r="76" ht="12.0" customHeight="1">
      <c r="A76" s="19" t="s">
        <v>62</v>
      </c>
      <c r="B76" s="25">
        <v>128461.0</v>
      </c>
      <c r="C76" s="23">
        <v>133.0</v>
      </c>
      <c r="D76" s="23">
        <v>300.0</v>
      </c>
      <c r="E76" s="25">
        <v>4142.0</v>
      </c>
      <c r="F76" s="18" t="s">
        <v>23</v>
      </c>
      <c r="G76" s="25">
        <v>133035.0</v>
      </c>
      <c r="H76" s="9">
        <f>G76/G86</f>
        <v>0.7170383865</v>
      </c>
      <c r="I76" s="42"/>
      <c r="J76" s="25">
        <v>123939.0</v>
      </c>
      <c r="K76" s="25">
        <v>2484.0</v>
      </c>
      <c r="L76" s="25">
        <v>3881.0</v>
      </c>
      <c r="M76" s="25">
        <v>29779.0</v>
      </c>
      <c r="N76" s="9" t="s">
        <v>27</v>
      </c>
      <c r="O76" s="18" t="s">
        <v>23</v>
      </c>
      <c r="P76" s="25">
        <v>160084.0</v>
      </c>
      <c r="Q76" s="22">
        <f>P76/P86</f>
        <v>0.8468887878</v>
      </c>
      <c r="R76" s="42"/>
      <c r="S76" s="9">
        <f t="shared" ref="S76:V76" si="64">B76+J76</f>
        <v>252400</v>
      </c>
      <c r="T76" s="9">
        <f t="shared" si="64"/>
        <v>2617</v>
      </c>
      <c r="U76" s="9">
        <f t="shared" si="64"/>
        <v>4181</v>
      </c>
      <c r="V76" s="9">
        <f t="shared" si="64"/>
        <v>33921</v>
      </c>
      <c r="W76" s="9" t="str">
        <f t="shared" ref="W76:W84" si="66">N76</f>
        <v>?</v>
      </c>
      <c r="X76" s="18" t="s">
        <v>23</v>
      </c>
      <c r="Y76" s="9">
        <f t="shared" ref="Y76:Y84" si="67">SUM(S76:X76)</f>
        <v>293119</v>
      </c>
      <c r="Z76" s="22">
        <f>Y76/Y86</f>
        <v>0.7825709701</v>
      </c>
    </row>
    <row r="77" ht="12.0" customHeight="1">
      <c r="A77" s="19" t="s">
        <v>16</v>
      </c>
      <c r="B77" s="23">
        <v>0.0</v>
      </c>
      <c r="C77" s="25">
        <v>15458.0</v>
      </c>
      <c r="D77" s="25">
        <v>18419.0</v>
      </c>
      <c r="E77" s="23">
        <v>361.0</v>
      </c>
      <c r="F77" s="18" t="s">
        <v>23</v>
      </c>
      <c r="G77" s="25">
        <v>34238.0</v>
      </c>
      <c r="H77" s="9">
        <f>G77/G86</f>
        <v>0.184537605</v>
      </c>
      <c r="I77" s="42"/>
      <c r="J77" s="23">
        <v>0.0</v>
      </c>
      <c r="K77" s="25">
        <v>5794.0</v>
      </c>
      <c r="L77" s="25">
        <v>2619.0</v>
      </c>
      <c r="M77" s="23">
        <v>366.0</v>
      </c>
      <c r="N77" s="9">
        <v>0.0</v>
      </c>
      <c r="O77" s="18" t="s">
        <v>23</v>
      </c>
      <c r="P77" s="25">
        <v>8779.0</v>
      </c>
      <c r="Q77" s="22">
        <f>P77/P86</f>
        <v>0.04644334642</v>
      </c>
      <c r="R77" s="42"/>
      <c r="S77" s="9">
        <f t="shared" ref="S77:V77" si="65">B77+J77</f>
        <v>0</v>
      </c>
      <c r="T77" s="9">
        <f t="shared" si="65"/>
        <v>21252</v>
      </c>
      <c r="U77" s="9">
        <f t="shared" si="65"/>
        <v>21038</v>
      </c>
      <c r="V77" s="9">
        <f t="shared" si="65"/>
        <v>727</v>
      </c>
      <c r="W77" s="9">
        <f t="shared" si="66"/>
        <v>0</v>
      </c>
      <c r="X77" s="18" t="s">
        <v>23</v>
      </c>
      <c r="Y77" s="9">
        <f t="shared" si="67"/>
        <v>43017</v>
      </c>
      <c r="Z77" s="22">
        <f>Y77/Y86</f>
        <v>0.1148470601</v>
      </c>
    </row>
    <row r="78" ht="12.0" customHeight="1">
      <c r="A78" s="19" t="s">
        <v>17</v>
      </c>
      <c r="B78" s="23">
        <v>18.0</v>
      </c>
      <c r="C78" s="25">
        <v>17290.0</v>
      </c>
      <c r="D78" s="23">
        <v>0.0</v>
      </c>
      <c r="E78" s="23">
        <v>0.0</v>
      </c>
      <c r="F78" s="18" t="s">
        <v>23</v>
      </c>
      <c r="G78" s="25">
        <v>17308.0</v>
      </c>
      <c r="H78" s="9">
        <f>G78/G86</f>
        <v>0.0932874837</v>
      </c>
      <c r="I78" s="42"/>
      <c r="J78" s="23">
        <v>0.0</v>
      </c>
      <c r="K78" s="25">
        <v>18389.0</v>
      </c>
      <c r="L78" s="23">
        <v>0.0</v>
      </c>
      <c r="M78" s="23">
        <v>67.0</v>
      </c>
      <c r="N78" s="9">
        <v>0.0</v>
      </c>
      <c r="O78" s="18" t="s">
        <v>23</v>
      </c>
      <c r="P78" s="25">
        <v>18456.0</v>
      </c>
      <c r="Q78" s="22">
        <f>P78/P86</f>
        <v>0.09763736206</v>
      </c>
      <c r="R78" s="42"/>
      <c r="S78" s="9">
        <f t="shared" ref="S78:V78" si="68">B78+J78</f>
        <v>18</v>
      </c>
      <c r="T78" s="9">
        <f t="shared" si="68"/>
        <v>35679</v>
      </c>
      <c r="U78" s="9">
        <f t="shared" si="68"/>
        <v>0</v>
      </c>
      <c r="V78" s="9">
        <f t="shared" si="68"/>
        <v>67</v>
      </c>
      <c r="W78" s="9">
        <f t="shared" si="66"/>
        <v>0</v>
      </c>
      <c r="X78" s="18" t="s">
        <v>23</v>
      </c>
      <c r="Y78" s="9">
        <f t="shared" si="67"/>
        <v>35764</v>
      </c>
      <c r="Z78" s="22">
        <f>Y78/Y86</f>
        <v>0.09548295462</v>
      </c>
    </row>
    <row r="79" ht="12.0" customHeight="1">
      <c r="A79" s="19" t="s">
        <v>18</v>
      </c>
      <c r="B79" s="23">
        <v>0.0</v>
      </c>
      <c r="C79" s="23">
        <v>36.0</v>
      </c>
      <c r="D79" s="23">
        <v>183.0</v>
      </c>
      <c r="E79" s="23">
        <v>0.0</v>
      </c>
      <c r="F79" s="18" t="s">
        <v>23</v>
      </c>
      <c r="G79" s="23">
        <v>219.0</v>
      </c>
      <c r="H79" s="9">
        <f>G79/G86</f>
        <v>0.001180376643</v>
      </c>
      <c r="I79" s="42"/>
      <c r="J79" s="23">
        <v>0.0</v>
      </c>
      <c r="K79" s="23">
        <v>0.0</v>
      </c>
      <c r="L79" s="23">
        <v>0.0</v>
      </c>
      <c r="M79" s="23">
        <v>0.0</v>
      </c>
      <c r="N79" s="9">
        <v>0.0</v>
      </c>
      <c r="O79" s="18" t="s">
        <v>23</v>
      </c>
      <c r="P79" s="23">
        <v>0.0</v>
      </c>
      <c r="Q79" s="22">
        <f>P79/P86</f>
        <v>0</v>
      </c>
      <c r="R79" s="42"/>
      <c r="S79" s="9">
        <f t="shared" ref="S79:V79" si="69">B79+J79</f>
        <v>0</v>
      </c>
      <c r="T79" s="9">
        <f t="shared" si="69"/>
        <v>36</v>
      </c>
      <c r="U79" s="9">
        <f t="shared" si="69"/>
        <v>183</v>
      </c>
      <c r="V79" s="9">
        <f t="shared" si="69"/>
        <v>0</v>
      </c>
      <c r="W79" s="9">
        <f t="shared" si="66"/>
        <v>0</v>
      </c>
      <c r="X79" s="18" t="s">
        <v>23</v>
      </c>
      <c r="Y79" s="9">
        <f t="shared" si="67"/>
        <v>219</v>
      </c>
      <c r="Z79" s="22">
        <f>Y79/Y86</f>
        <v>0.0005846875926</v>
      </c>
    </row>
    <row r="80" ht="12.0" customHeight="1">
      <c r="A80" s="19" t="s">
        <v>63</v>
      </c>
      <c r="B80" s="23">
        <v>0.0</v>
      </c>
      <c r="C80" s="23">
        <v>153.0</v>
      </c>
      <c r="D80" s="23">
        <v>205.0</v>
      </c>
      <c r="E80" s="23">
        <v>10.0</v>
      </c>
      <c r="F80" s="18" t="s">
        <v>23</v>
      </c>
      <c r="G80" s="23">
        <v>367.0</v>
      </c>
      <c r="H80" s="9">
        <f>G80/G86</f>
        <v>0.0019780741</v>
      </c>
      <c r="I80" s="42"/>
      <c r="J80" s="23">
        <v>0.0</v>
      </c>
      <c r="K80" s="25">
        <v>1000.0</v>
      </c>
      <c r="L80" s="23">
        <v>336.0</v>
      </c>
      <c r="M80" s="23">
        <v>47.0</v>
      </c>
      <c r="N80" s="9">
        <v>0.0</v>
      </c>
      <c r="O80" s="18" t="s">
        <v>23</v>
      </c>
      <c r="P80" s="25">
        <v>1383.0</v>
      </c>
      <c r="Q80" s="22">
        <f>P80/P86</f>
        <v>0.007316453821</v>
      </c>
      <c r="R80" s="42"/>
      <c r="S80" s="9">
        <f t="shared" ref="S80:V80" si="70">B80+J80</f>
        <v>0</v>
      </c>
      <c r="T80" s="9">
        <f t="shared" si="70"/>
        <v>1153</v>
      </c>
      <c r="U80" s="9">
        <f t="shared" si="70"/>
        <v>541</v>
      </c>
      <c r="V80" s="9">
        <f t="shared" si="70"/>
        <v>57</v>
      </c>
      <c r="W80" s="9">
        <f t="shared" si="66"/>
        <v>0</v>
      </c>
      <c r="X80" s="18" t="s">
        <v>23</v>
      </c>
      <c r="Y80" s="9">
        <f t="shared" si="67"/>
        <v>1751</v>
      </c>
      <c r="Z80" s="22">
        <f>Y80/Y86</f>
        <v>0.004674830935</v>
      </c>
    </row>
    <row r="81" ht="12.0" customHeight="1">
      <c r="A81" s="19" t="s">
        <v>19</v>
      </c>
      <c r="B81" s="23">
        <v>0.0</v>
      </c>
      <c r="C81" s="23">
        <v>337.0</v>
      </c>
      <c r="D81" s="23">
        <v>0.0</v>
      </c>
      <c r="E81" s="23">
        <v>0.0</v>
      </c>
      <c r="F81" s="18" t="s">
        <v>23</v>
      </c>
      <c r="G81" s="23">
        <v>337.0</v>
      </c>
      <c r="H81" s="9">
        <f>G81/G86</f>
        <v>0.001816378669</v>
      </c>
      <c r="I81" s="42"/>
      <c r="J81" s="23">
        <v>0.0</v>
      </c>
      <c r="K81" s="23">
        <v>298.0</v>
      </c>
      <c r="L81" s="23">
        <v>0.0</v>
      </c>
      <c r="M81" s="23">
        <v>0.0</v>
      </c>
      <c r="N81" s="9">
        <v>0.0</v>
      </c>
      <c r="O81" s="18" t="s">
        <v>23</v>
      </c>
      <c r="P81" s="23">
        <v>298.0</v>
      </c>
      <c r="Q81" s="22">
        <f>P81/P86</f>
        <v>0.001576502703</v>
      </c>
      <c r="R81" s="42"/>
      <c r="S81" s="9">
        <f t="shared" ref="S81:V81" si="71">B81+J81</f>
        <v>0</v>
      </c>
      <c r="T81" s="9">
        <f t="shared" si="71"/>
        <v>635</v>
      </c>
      <c r="U81" s="9">
        <f t="shared" si="71"/>
        <v>0</v>
      </c>
      <c r="V81" s="9">
        <f t="shared" si="71"/>
        <v>0</v>
      </c>
      <c r="W81" s="9">
        <f t="shared" si="66"/>
        <v>0</v>
      </c>
      <c r="X81" s="18" t="s">
        <v>23</v>
      </c>
      <c r="Y81" s="9">
        <f t="shared" si="67"/>
        <v>635</v>
      </c>
      <c r="Z81" s="22">
        <f>Y81/Y86</f>
        <v>0.001695327038</v>
      </c>
    </row>
    <row r="82" ht="12.0" customHeight="1">
      <c r="A82" s="19" t="s">
        <v>64</v>
      </c>
      <c r="B82" s="23">
        <v>0.0</v>
      </c>
      <c r="C82" s="23">
        <v>19.0</v>
      </c>
      <c r="D82" s="23">
        <v>0.0</v>
      </c>
      <c r="E82" s="23">
        <v>0.0</v>
      </c>
      <c r="F82" s="18" t="s">
        <v>23</v>
      </c>
      <c r="G82" s="23">
        <v>19.0</v>
      </c>
      <c r="H82" s="9">
        <f>G82/G86</f>
        <v>0.000102407106</v>
      </c>
      <c r="I82" s="42"/>
      <c r="J82" s="23">
        <v>0.0</v>
      </c>
      <c r="K82" s="23">
        <v>0.0</v>
      </c>
      <c r="L82" s="23">
        <v>0.0</v>
      </c>
      <c r="M82" s="23">
        <v>0.0</v>
      </c>
      <c r="N82" s="9">
        <v>0.0</v>
      </c>
      <c r="O82" s="18" t="s">
        <v>23</v>
      </c>
      <c r="P82" s="23">
        <v>0.0</v>
      </c>
      <c r="Q82" s="22">
        <f>P82/P86</f>
        <v>0</v>
      </c>
      <c r="R82" s="42"/>
      <c r="S82" s="9">
        <f t="shared" ref="S82:V82" si="72">B82+J82</f>
        <v>0</v>
      </c>
      <c r="T82" s="9">
        <f t="shared" si="72"/>
        <v>19</v>
      </c>
      <c r="U82" s="9">
        <f t="shared" si="72"/>
        <v>0</v>
      </c>
      <c r="V82" s="9">
        <f t="shared" si="72"/>
        <v>0</v>
      </c>
      <c r="W82" s="9">
        <f t="shared" si="66"/>
        <v>0</v>
      </c>
      <c r="X82" s="18" t="s">
        <v>23</v>
      </c>
      <c r="Y82" s="9">
        <f t="shared" si="67"/>
        <v>19</v>
      </c>
      <c r="Z82" s="22">
        <f>Y82/Y86</f>
        <v>0.00005072632082</v>
      </c>
    </row>
    <row r="83" ht="12.0" customHeight="1">
      <c r="A83" s="19" t="s">
        <v>65</v>
      </c>
      <c r="B83" s="23">
        <v>0.0</v>
      </c>
      <c r="C83" s="23">
        <v>5.0</v>
      </c>
      <c r="D83" s="23">
        <v>0.0</v>
      </c>
      <c r="E83" s="23">
        <v>0.0</v>
      </c>
      <c r="F83" s="18" t="s">
        <v>23</v>
      </c>
      <c r="G83" s="23">
        <v>5.0</v>
      </c>
      <c r="H83" s="9">
        <f>G83/G86</f>
        <v>0.00002694923841</v>
      </c>
      <c r="I83" s="42"/>
      <c r="J83" s="23">
        <v>0.0</v>
      </c>
      <c r="K83" s="23">
        <v>15.0</v>
      </c>
      <c r="L83" s="23">
        <v>0.0</v>
      </c>
      <c r="M83" s="23">
        <v>0.0</v>
      </c>
      <c r="N83" s="9">
        <v>0.0</v>
      </c>
      <c r="O83" s="18" t="s">
        <v>23</v>
      </c>
      <c r="P83" s="23">
        <v>15.0</v>
      </c>
      <c r="Q83" s="22">
        <f>P83/P86</f>
        <v>0.00007935416292</v>
      </c>
      <c r="R83" s="42"/>
      <c r="S83" s="9">
        <f t="shared" ref="S83:V83" si="73">B83+J83</f>
        <v>0</v>
      </c>
      <c r="T83" s="9">
        <f t="shared" si="73"/>
        <v>20</v>
      </c>
      <c r="U83" s="9">
        <f t="shared" si="73"/>
        <v>0</v>
      </c>
      <c r="V83" s="9">
        <f t="shared" si="73"/>
        <v>0</v>
      </c>
      <c r="W83" s="9">
        <f t="shared" si="66"/>
        <v>0</v>
      </c>
      <c r="X83" s="18" t="s">
        <v>23</v>
      </c>
      <c r="Y83" s="9">
        <f t="shared" si="67"/>
        <v>20</v>
      </c>
      <c r="Z83" s="22">
        <f>Y83/Y86</f>
        <v>0.00005339612718</v>
      </c>
    </row>
    <row r="84" ht="12.0" customHeight="1">
      <c r="A84" s="19" t="s">
        <v>66</v>
      </c>
      <c r="B84" s="23">
        <v>0.0</v>
      </c>
      <c r="C84" s="23">
        <v>5.0</v>
      </c>
      <c r="D84" s="23">
        <v>0.0</v>
      </c>
      <c r="E84" s="23">
        <v>0.0</v>
      </c>
      <c r="F84" s="18" t="s">
        <v>23</v>
      </c>
      <c r="G84" s="23">
        <v>5.0</v>
      </c>
      <c r="H84" s="9">
        <f>G84/G86</f>
        <v>0.00002694923841</v>
      </c>
      <c r="I84" s="42"/>
      <c r="J84" s="23">
        <v>0.0</v>
      </c>
      <c r="K84" s="23">
        <v>12.0</v>
      </c>
      <c r="L84" s="23">
        <v>0.0</v>
      </c>
      <c r="M84" s="23">
        <v>0.0</v>
      </c>
      <c r="N84" s="9">
        <v>0.0</v>
      </c>
      <c r="O84" s="18" t="s">
        <v>23</v>
      </c>
      <c r="P84" s="23">
        <v>12.0</v>
      </c>
      <c r="Q84" s="22">
        <f>P84/P86</f>
        <v>0.00006348333034</v>
      </c>
      <c r="R84" s="42"/>
      <c r="S84" s="9">
        <f t="shared" ref="S84:V84" si="74">B84+J84</f>
        <v>0</v>
      </c>
      <c r="T84" s="9">
        <f t="shared" si="74"/>
        <v>17</v>
      </c>
      <c r="U84" s="9">
        <f t="shared" si="74"/>
        <v>0</v>
      </c>
      <c r="V84" s="9">
        <f t="shared" si="74"/>
        <v>0</v>
      </c>
      <c r="W84" s="9">
        <f t="shared" si="66"/>
        <v>0</v>
      </c>
      <c r="X84" s="18" t="s">
        <v>23</v>
      </c>
      <c r="Y84" s="9">
        <f t="shared" si="67"/>
        <v>17</v>
      </c>
      <c r="Z84" s="22">
        <f>Y84/Y86</f>
        <v>0.0000453867081</v>
      </c>
    </row>
    <row r="85" ht="12.0" customHeight="1">
      <c r="A85" s="19"/>
      <c r="B85" s="43"/>
      <c r="C85" s="43"/>
      <c r="D85" s="43"/>
      <c r="E85" s="43"/>
      <c r="F85" s="18"/>
      <c r="G85" s="43"/>
      <c r="H85" s="9"/>
      <c r="I85" s="42"/>
      <c r="J85" s="43"/>
      <c r="K85" s="43"/>
      <c r="L85" s="43"/>
      <c r="M85" s="43"/>
      <c r="N85" s="9"/>
      <c r="O85" s="18"/>
      <c r="P85" s="43"/>
      <c r="Q85" s="9"/>
      <c r="R85" s="42"/>
      <c r="S85" s="9"/>
      <c r="T85" s="9"/>
      <c r="U85" s="9"/>
      <c r="V85" s="9"/>
      <c r="W85" s="9"/>
      <c r="X85" s="18"/>
      <c r="Y85" s="9"/>
      <c r="Z85" s="9"/>
    </row>
    <row r="86" ht="12.0" customHeight="1">
      <c r="A86" s="26" t="s">
        <v>11</v>
      </c>
      <c r="B86" s="64">
        <v>128479.0</v>
      </c>
      <c r="C86" s="64">
        <v>33435.0</v>
      </c>
      <c r="D86" s="64">
        <v>19107.0</v>
      </c>
      <c r="E86" s="64">
        <v>4512.0</v>
      </c>
      <c r="F86" s="47" t="s">
        <v>23</v>
      </c>
      <c r="G86" s="64">
        <v>185534.0</v>
      </c>
      <c r="H86" s="27">
        <f>G86/G86</f>
        <v>1</v>
      </c>
      <c r="I86" s="27"/>
      <c r="J86" s="64">
        <v>123939.0</v>
      </c>
      <c r="K86" s="64">
        <v>27991.0</v>
      </c>
      <c r="L86" s="64">
        <v>6837.0</v>
      </c>
      <c r="M86" s="64">
        <v>30259.0</v>
      </c>
      <c r="N86" s="27" t="s">
        <v>27</v>
      </c>
      <c r="O86" s="47" t="s">
        <v>23</v>
      </c>
      <c r="P86" s="64">
        <v>189026.0</v>
      </c>
      <c r="Q86" s="28">
        <f>P86/P86</f>
        <v>1</v>
      </c>
      <c r="R86" s="27"/>
      <c r="S86" s="27">
        <f t="shared" ref="S86:V86" si="75">B86+J86</f>
        <v>252418</v>
      </c>
      <c r="T86" s="27">
        <f t="shared" si="75"/>
        <v>61426</v>
      </c>
      <c r="U86" s="27">
        <f t="shared" si="75"/>
        <v>25944</v>
      </c>
      <c r="V86" s="27">
        <f t="shared" si="75"/>
        <v>34771</v>
      </c>
      <c r="W86" s="27" t="str">
        <f>N86</f>
        <v>?</v>
      </c>
      <c r="X86" s="47" t="s">
        <v>23</v>
      </c>
      <c r="Y86" s="27">
        <f>SUM(S86:X86)</f>
        <v>374559</v>
      </c>
      <c r="Z86" s="28">
        <f>Y86/Y86</f>
        <v>1</v>
      </c>
    </row>
    <row r="87" ht="12.0" customHeight="1">
      <c r="A87" s="26" t="s">
        <v>12</v>
      </c>
      <c r="B87" s="28">
        <f>B86/G86</f>
        <v>0.6924822405</v>
      </c>
      <c r="C87" s="28">
        <f>C86/G86</f>
        <v>0.1802095573</v>
      </c>
      <c r="D87" s="28">
        <f>D86/G86</f>
        <v>0.1029838197</v>
      </c>
      <c r="E87" s="28">
        <f>E86/G86</f>
        <v>0.02431899275</v>
      </c>
      <c r="F87" s="18" t="s">
        <v>23</v>
      </c>
      <c r="G87" s="28">
        <f>G86/G86</f>
        <v>1</v>
      </c>
      <c r="H87" s="28"/>
      <c r="I87" s="28"/>
      <c r="J87" s="28">
        <f>J86/P86</f>
        <v>0.6556717065</v>
      </c>
      <c r="K87" s="28">
        <f>K86/P86</f>
        <v>0.1480801583</v>
      </c>
      <c r="L87" s="28">
        <f>L86/P86</f>
        <v>0.03616962746</v>
      </c>
      <c r="M87" s="28">
        <f>M86/P86</f>
        <v>0.1600785077</v>
      </c>
      <c r="N87" s="28" t="s">
        <v>27</v>
      </c>
      <c r="O87" s="18" t="s">
        <v>23</v>
      </c>
      <c r="P87" s="28">
        <f>P86/P86</f>
        <v>1</v>
      </c>
      <c r="Q87" s="28"/>
      <c r="R87" s="28"/>
      <c r="S87" s="28">
        <f>S86/Y86</f>
        <v>0.6739071815</v>
      </c>
      <c r="T87" s="28">
        <f>T86/Y86</f>
        <v>0.1639955254</v>
      </c>
      <c r="U87" s="28">
        <f>U86/Y86</f>
        <v>0.06926545618</v>
      </c>
      <c r="V87" s="28">
        <f>V86/Y86</f>
        <v>0.09283183691</v>
      </c>
      <c r="W87" s="28" t="s">
        <v>27</v>
      </c>
      <c r="X87" s="18" t="s">
        <v>23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E88" si="76">SUM(B77:B84)</f>
        <v>18</v>
      </c>
      <c r="C88" s="9">
        <f t="shared" si="76"/>
        <v>33303</v>
      </c>
      <c r="D88" s="9">
        <f t="shared" si="76"/>
        <v>18807</v>
      </c>
      <c r="E88" s="9">
        <f t="shared" si="76"/>
        <v>371</v>
      </c>
      <c r="F88" s="18" t="s">
        <v>23</v>
      </c>
      <c r="G88" s="9">
        <f>SUM(G77:G84)</f>
        <v>52498</v>
      </c>
      <c r="H88" s="9"/>
      <c r="I88" s="9"/>
      <c r="J88" s="9">
        <f t="shared" ref="J88:M88" si="77">SUM(J77:J84)</f>
        <v>0</v>
      </c>
      <c r="K88" s="9">
        <f t="shared" si="77"/>
        <v>25508</v>
      </c>
      <c r="L88" s="9">
        <f t="shared" si="77"/>
        <v>2955</v>
      </c>
      <c r="M88" s="9">
        <f t="shared" si="77"/>
        <v>480</v>
      </c>
      <c r="N88" s="9">
        <v>0.0</v>
      </c>
      <c r="O88" s="18" t="s">
        <v>23</v>
      </c>
      <c r="P88" s="9">
        <f>SUM(P77:P84)</f>
        <v>28943</v>
      </c>
      <c r="Q88" s="9"/>
      <c r="R88" s="9"/>
      <c r="S88" s="9">
        <f t="shared" ref="S88:V88" si="78">SUM(S77:S84)</f>
        <v>18</v>
      </c>
      <c r="T88" s="9">
        <f t="shared" si="78"/>
        <v>58811</v>
      </c>
      <c r="U88" s="9">
        <f t="shared" si="78"/>
        <v>21762</v>
      </c>
      <c r="V88" s="9">
        <f t="shared" si="78"/>
        <v>851</v>
      </c>
      <c r="W88" s="9">
        <v>0.0</v>
      </c>
      <c r="X88" s="18" t="s">
        <v>23</v>
      </c>
      <c r="Y88" s="9">
        <f>SUM(Y77:Y84)</f>
        <v>81442</v>
      </c>
      <c r="Z88" s="9"/>
    </row>
    <row r="89" ht="12.0" customHeight="1">
      <c r="A89" s="29" t="s">
        <v>22</v>
      </c>
      <c r="B89" s="22">
        <f t="shared" ref="B89:E89" si="79">B88/B86</f>
        <v>0.0001401007168</v>
      </c>
      <c r="C89" s="22">
        <f t="shared" si="79"/>
        <v>0.9960520413</v>
      </c>
      <c r="D89" s="22">
        <f t="shared" si="79"/>
        <v>0.984298948</v>
      </c>
      <c r="E89" s="22">
        <f t="shared" si="79"/>
        <v>0.0822251773</v>
      </c>
      <c r="F89" s="18" t="s">
        <v>23</v>
      </c>
      <c r="G89" s="22">
        <f>G88/G86</f>
        <v>0.2829562237</v>
      </c>
      <c r="H89" s="22"/>
      <c r="I89" s="22"/>
      <c r="J89" s="22">
        <f t="shared" ref="J89:M89" si="80">J88/J86</f>
        <v>0</v>
      </c>
      <c r="K89" s="22">
        <f t="shared" si="80"/>
        <v>0.9112929156</v>
      </c>
      <c r="L89" s="22">
        <f t="shared" si="80"/>
        <v>0.4322071084</v>
      </c>
      <c r="M89" s="22">
        <f t="shared" si="80"/>
        <v>0.01586304901</v>
      </c>
      <c r="N89" s="22">
        <v>0.0</v>
      </c>
      <c r="O89" s="18" t="s">
        <v>23</v>
      </c>
      <c r="P89" s="22">
        <f>P88/P86</f>
        <v>0.1531165025</v>
      </c>
      <c r="Q89" s="22"/>
      <c r="R89" s="22"/>
      <c r="S89" s="22">
        <f t="shared" ref="S89:V89" si="81">S88/S86</f>
        <v>0.00007131028691</v>
      </c>
      <c r="T89" s="22">
        <f t="shared" si="81"/>
        <v>0.9574284505</v>
      </c>
      <c r="U89" s="22">
        <f t="shared" si="81"/>
        <v>0.8388066605</v>
      </c>
      <c r="V89" s="22">
        <f t="shared" si="81"/>
        <v>0.02447441834</v>
      </c>
      <c r="W89" s="22">
        <v>0.0</v>
      </c>
      <c r="X89" s="18" t="s">
        <v>23</v>
      </c>
      <c r="Y89" s="22">
        <f>Y88/Y86</f>
        <v>0.2174343695</v>
      </c>
      <c r="Z89" s="22"/>
    </row>
    <row r="90" ht="12.0" customHeight="1">
      <c r="A90" s="31" t="s">
        <v>24</v>
      </c>
      <c r="B90" s="32">
        <f>B88/G88</f>
        <v>0.0003428702046</v>
      </c>
      <c r="C90" s="32">
        <f>C88/G88</f>
        <v>0.6343670235</v>
      </c>
      <c r="D90" s="32">
        <f>D88/G88</f>
        <v>0.3582422188</v>
      </c>
      <c r="E90" s="32">
        <f>E88/G88</f>
        <v>0.007066935883</v>
      </c>
      <c r="F90" s="48" t="s">
        <v>23</v>
      </c>
      <c r="G90" s="32">
        <f>G88/G88</f>
        <v>1</v>
      </c>
      <c r="H90" s="32"/>
      <c r="I90" s="32"/>
      <c r="J90" s="32">
        <f>J88/P88</f>
        <v>0</v>
      </c>
      <c r="K90" s="32">
        <f>K88/P88</f>
        <v>0.8813184535</v>
      </c>
      <c r="L90" s="32">
        <f>L88/P88</f>
        <v>0.1020972256</v>
      </c>
      <c r="M90" s="32">
        <f>M88/P88</f>
        <v>0.01658432091</v>
      </c>
      <c r="N90" s="32">
        <v>0.0</v>
      </c>
      <c r="O90" s="48" t="s">
        <v>23</v>
      </c>
      <c r="P90" s="32">
        <f>P88/P88</f>
        <v>1</v>
      </c>
      <c r="Q90" s="32"/>
      <c r="R90" s="32"/>
      <c r="S90" s="32">
        <f>S88/Y88</f>
        <v>0.0002210161833</v>
      </c>
      <c r="T90" s="32">
        <f>T88/Y88</f>
        <v>0.7221212642</v>
      </c>
      <c r="U90" s="32">
        <f>U88/Y88</f>
        <v>0.2672085656</v>
      </c>
      <c r="V90" s="32">
        <f>V88/Y88</f>
        <v>0.010449154</v>
      </c>
      <c r="W90" s="32">
        <v>0.0</v>
      </c>
      <c r="X90" s="48" t="s">
        <v>23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18"/>
      <c r="P91" s="30"/>
      <c r="Q91" s="30"/>
      <c r="R91" s="30"/>
      <c r="S91" s="30"/>
      <c r="T91" s="30"/>
      <c r="U91" s="30"/>
      <c r="V91" s="30"/>
      <c r="W91" s="9"/>
      <c r="X91" s="18"/>
      <c r="Y91" s="30"/>
      <c r="Z91" s="30"/>
    </row>
    <row r="92" ht="12.0" customHeight="1">
      <c r="A92" s="9" t="s">
        <v>74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O92" s="9"/>
      <c r="R92" s="4"/>
      <c r="X92" s="9"/>
    </row>
    <row r="93" ht="12.0" customHeight="1">
      <c r="A93" s="9" t="s">
        <v>75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O93" s="9"/>
      <c r="R93" s="4"/>
      <c r="X93" s="9"/>
    </row>
    <row r="94" ht="12.0" customHeight="1">
      <c r="A94" s="33" t="s">
        <v>68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O94" s="9"/>
      <c r="R94" s="4"/>
      <c r="X94" s="9"/>
    </row>
    <row r="95" ht="12.0" customHeight="1">
      <c r="A95" s="3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O95" s="9"/>
      <c r="R95" s="4"/>
      <c r="X95" s="9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O96" s="9"/>
      <c r="R96" s="4"/>
      <c r="X96" s="9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O97" s="9"/>
      <c r="R97" s="4"/>
      <c r="X97" s="9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O98" s="51"/>
      <c r="R98" s="4"/>
      <c r="X98" s="51"/>
    </row>
    <row r="99">
      <c r="A99" s="52" t="s">
        <v>33</v>
      </c>
      <c r="B99" s="53" t="s">
        <v>76</v>
      </c>
      <c r="R99" s="4"/>
    </row>
    <row r="100" ht="12.0" customHeight="1">
      <c r="B100" t="s">
        <v>70</v>
      </c>
      <c r="R100" s="4"/>
    </row>
    <row r="101" ht="12.0" customHeight="1">
      <c r="R101" s="4"/>
    </row>
    <row r="102" ht="12.0" customHeight="1">
      <c r="G102" s="54" t="s">
        <v>39</v>
      </c>
      <c r="H102" s="55">
        <f>G21-'2000'!G21</f>
        <v>-15</v>
      </c>
      <c r="R102" s="4"/>
    </row>
    <row r="103" ht="12.0" customHeight="1">
      <c r="D103" s="37"/>
      <c r="G103" s="54" t="s">
        <v>40</v>
      </c>
      <c r="H103" s="55">
        <f>G9-'2000'!G9</f>
        <v>-74</v>
      </c>
      <c r="R103" s="4"/>
    </row>
    <row r="104" ht="12.0" customHeight="1">
      <c r="G104" s="56" t="s">
        <v>41</v>
      </c>
      <c r="H104" s="57">
        <f>H102-H103</f>
        <v>59</v>
      </c>
      <c r="R104" s="4"/>
    </row>
    <row r="105" ht="12.0" customHeight="1">
      <c r="G105" s="54" t="s">
        <v>42</v>
      </c>
      <c r="H105" s="55">
        <f>P21-'2000'!P21</f>
        <v>-1</v>
      </c>
      <c r="R105" s="4"/>
    </row>
    <row r="106" ht="12.0" customHeight="1">
      <c r="G106" s="54" t="s">
        <v>43</v>
      </c>
      <c r="H106" s="58">
        <f>P9-'2000'!P9</f>
        <v>-68</v>
      </c>
      <c r="R106" s="4"/>
    </row>
    <row r="107" ht="12.0" customHeight="1">
      <c r="G107" s="56" t="s">
        <v>44</v>
      </c>
      <c r="H107" s="59">
        <f>H105-H106</f>
        <v>67</v>
      </c>
      <c r="R107" s="4"/>
    </row>
    <row r="108" ht="12.0" customHeight="1">
      <c r="G108" s="54" t="s">
        <v>45</v>
      </c>
      <c r="H108" s="55">
        <f>G46-'2000'!G46</f>
        <v>-3841</v>
      </c>
      <c r="R108" s="4"/>
    </row>
    <row r="109" ht="12.0" customHeight="1">
      <c r="G109" s="54" t="s">
        <v>46</v>
      </c>
      <c r="H109" s="55">
        <f>G34-'2000'!G34</f>
        <v>-22328</v>
      </c>
      <c r="R109" s="4"/>
    </row>
    <row r="110" ht="12.0" customHeight="1">
      <c r="G110" s="56" t="s">
        <v>47</v>
      </c>
      <c r="H110" s="57">
        <f>H108-H109</f>
        <v>18487</v>
      </c>
      <c r="R110" s="4"/>
    </row>
    <row r="111" ht="12.0" customHeight="1">
      <c r="G111" s="54" t="s">
        <v>48</v>
      </c>
      <c r="H111" s="55">
        <f>P46-'2000'!P46</f>
        <v>7226</v>
      </c>
      <c r="R111" s="4"/>
    </row>
    <row r="112" ht="12.0" customHeight="1">
      <c r="G112" s="54" t="s">
        <v>49</v>
      </c>
      <c r="H112" s="55">
        <f>P34-'2000'!P34</f>
        <v>42788</v>
      </c>
      <c r="R112" s="4"/>
    </row>
    <row r="113" ht="12.0" customHeight="1">
      <c r="G113" s="56" t="s">
        <v>50</v>
      </c>
      <c r="H113" s="57">
        <f>H111-H112</f>
        <v>-35562</v>
      </c>
      <c r="R113" s="4"/>
    </row>
    <row r="114" ht="12.0" customHeight="1">
      <c r="G114" s="54" t="s">
        <v>51</v>
      </c>
      <c r="H114" s="55">
        <f>G88-'2000'!G88</f>
        <v>848</v>
      </c>
      <c r="R114" s="4"/>
    </row>
    <row r="115" ht="12.0" customHeight="1">
      <c r="G115" s="54" t="s">
        <v>52</v>
      </c>
      <c r="H115" s="55">
        <f>G76-'2000'!G76</f>
        <v>923</v>
      </c>
      <c r="R115" s="4"/>
    </row>
    <row r="116" ht="12.0" customHeight="1">
      <c r="G116" s="56" t="s">
        <v>53</v>
      </c>
      <c r="H116" s="57">
        <f>H114-H115</f>
        <v>-75</v>
      </c>
      <c r="R116" s="4"/>
    </row>
    <row r="117" ht="12.0" customHeight="1">
      <c r="G117" s="54" t="s">
        <v>54</v>
      </c>
      <c r="H117" s="55">
        <f>P88-'2000'!P88</f>
        <v>529</v>
      </c>
      <c r="R117" s="4"/>
    </row>
    <row r="118" ht="12.0" customHeight="1">
      <c r="G118" s="54" t="s">
        <v>55</v>
      </c>
      <c r="H118" s="55">
        <f>P76-'2000'!P76</f>
        <v>3069</v>
      </c>
      <c r="R118" s="4"/>
    </row>
    <row r="119" ht="12.0" customHeight="1">
      <c r="G119" s="56" t="s">
        <v>56</v>
      </c>
      <c r="H119" s="57">
        <f>H117-H118</f>
        <v>-2540</v>
      </c>
      <c r="R119" s="4"/>
    </row>
    <row r="120" ht="12.0" customHeight="1">
      <c r="R120" s="4"/>
    </row>
    <row r="121" ht="12.0" customHeight="1">
      <c r="G121" s="52"/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9.14"/>
    <col customWidth="1" min="3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  <c r="X1" s="2"/>
    </row>
    <row r="2" ht="12.0" customHeight="1">
      <c r="A2" s="2" t="s">
        <v>58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  <c r="X2" s="2"/>
    </row>
    <row r="3" ht="12.0" customHeight="1">
      <c r="A3" s="6" t="s">
        <v>77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  <c r="X3" s="2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  <c r="X4" s="2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  <c r="X5" s="7"/>
    </row>
    <row r="6" ht="12.0" customHeight="1">
      <c r="A6" s="9"/>
      <c r="B6" s="10" t="s">
        <v>3</v>
      </c>
      <c r="C6" s="11"/>
      <c r="D6" s="11"/>
      <c r="E6" s="11"/>
      <c r="F6" s="11"/>
      <c r="G6" s="11"/>
      <c r="H6" s="12"/>
      <c r="I6" s="9"/>
      <c r="J6" s="10" t="s">
        <v>4</v>
      </c>
      <c r="K6" s="11"/>
      <c r="L6" s="11"/>
      <c r="M6" s="11"/>
      <c r="N6" s="11"/>
      <c r="O6" s="11"/>
      <c r="P6" s="11"/>
      <c r="Q6" s="13"/>
      <c r="R6" s="9"/>
      <c r="S6" s="10" t="s">
        <v>5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18"/>
      <c r="P8" s="9"/>
      <c r="Q8" s="9"/>
      <c r="R8" s="9"/>
      <c r="S8" s="9"/>
      <c r="T8" s="9"/>
      <c r="U8" s="9"/>
      <c r="V8" s="9"/>
      <c r="W8" s="9"/>
      <c r="X8" s="18"/>
      <c r="Y8" s="9"/>
      <c r="Z8" s="9"/>
    </row>
    <row r="9" ht="12.0" customHeight="1">
      <c r="A9" s="19" t="s">
        <v>62</v>
      </c>
      <c r="B9" s="25">
        <v>11260.0</v>
      </c>
      <c r="C9" s="23">
        <v>17.0</v>
      </c>
      <c r="D9" s="23">
        <v>39.0</v>
      </c>
      <c r="E9" s="23">
        <v>323.0</v>
      </c>
      <c r="F9" s="18" t="s">
        <v>23</v>
      </c>
      <c r="G9" s="9">
        <f t="shared" ref="G9:G17" si="2">SUM(B9:F9)</f>
        <v>11639</v>
      </c>
      <c r="H9" s="22">
        <f>G9/G19</f>
        <v>0.6471504031</v>
      </c>
      <c r="I9" s="9"/>
      <c r="J9" s="20">
        <v>2278.0</v>
      </c>
      <c r="K9" s="21">
        <v>44.0</v>
      </c>
      <c r="L9" s="21">
        <v>59.0</v>
      </c>
      <c r="M9" s="21">
        <v>490.0</v>
      </c>
      <c r="N9" s="9">
        <v>15.0</v>
      </c>
      <c r="O9" s="18" t="s">
        <v>23</v>
      </c>
      <c r="P9" s="9">
        <f t="shared" ref="P9:P17" si="3">SUM(J9:O9)</f>
        <v>2886</v>
      </c>
      <c r="Q9" s="22">
        <f>P9/P19</f>
        <v>0.8312211982</v>
      </c>
      <c r="R9" s="9"/>
      <c r="S9" s="9">
        <f t="shared" ref="S9:V9" si="1">B9+J9</f>
        <v>13538</v>
      </c>
      <c r="T9" s="9">
        <f t="shared" si="1"/>
        <v>61</v>
      </c>
      <c r="U9" s="9">
        <f t="shared" si="1"/>
        <v>98</v>
      </c>
      <c r="V9" s="9">
        <f t="shared" si="1"/>
        <v>813</v>
      </c>
      <c r="W9" s="9">
        <f t="shared" ref="W9:W17" si="5">N9</f>
        <v>15</v>
      </c>
      <c r="X9" s="18" t="s">
        <v>23</v>
      </c>
      <c r="Y9" s="9">
        <f t="shared" ref="Y9:Y17" si="6">SUM(S9:X9)</f>
        <v>14525</v>
      </c>
      <c r="Z9" s="22">
        <f>Y9/Y19</f>
        <v>0.6769352659</v>
      </c>
    </row>
    <row r="10" ht="12.0" customHeight="1">
      <c r="A10" s="19" t="s">
        <v>16</v>
      </c>
      <c r="B10" s="23">
        <v>0.0</v>
      </c>
      <c r="C10" s="25">
        <v>1916.0</v>
      </c>
      <c r="D10" s="25">
        <v>2551.0</v>
      </c>
      <c r="E10" s="23">
        <v>38.0</v>
      </c>
      <c r="F10" s="18" t="s">
        <v>23</v>
      </c>
      <c r="G10" s="9">
        <f t="shared" si="2"/>
        <v>4505</v>
      </c>
      <c r="H10" s="22">
        <f>G10/G19</f>
        <v>0.2504865165</v>
      </c>
      <c r="I10" s="9"/>
      <c r="J10" s="21">
        <v>0.0</v>
      </c>
      <c r="K10" s="21">
        <v>119.0</v>
      </c>
      <c r="L10" s="21">
        <v>64.0</v>
      </c>
      <c r="M10" s="21">
        <v>9.0</v>
      </c>
      <c r="N10" s="9">
        <v>0.0</v>
      </c>
      <c r="O10" s="18" t="s">
        <v>23</v>
      </c>
      <c r="P10" s="9">
        <f t="shared" si="3"/>
        <v>192</v>
      </c>
      <c r="Q10" s="22">
        <f>P10/P19</f>
        <v>0.05529953917</v>
      </c>
      <c r="R10" s="9"/>
      <c r="S10" s="9">
        <f t="shared" ref="S10:V10" si="4">B10+J10</f>
        <v>0</v>
      </c>
      <c r="T10" s="9">
        <f t="shared" si="4"/>
        <v>2035</v>
      </c>
      <c r="U10" s="9">
        <f t="shared" si="4"/>
        <v>2615</v>
      </c>
      <c r="V10" s="9">
        <f t="shared" si="4"/>
        <v>47</v>
      </c>
      <c r="W10" s="9">
        <f t="shared" si="5"/>
        <v>0</v>
      </c>
      <c r="X10" s="18" t="s">
        <v>23</v>
      </c>
      <c r="Y10" s="9">
        <f t="shared" si="6"/>
        <v>4697</v>
      </c>
      <c r="Z10" s="22">
        <f>Y10/Y19</f>
        <v>0.2189029221</v>
      </c>
    </row>
    <row r="11" ht="12.0" customHeight="1">
      <c r="A11" s="19" t="s">
        <v>17</v>
      </c>
      <c r="B11" s="23">
        <v>0.0</v>
      </c>
      <c r="C11" s="25">
        <v>1733.0</v>
      </c>
      <c r="D11" s="23">
        <v>0.0</v>
      </c>
      <c r="E11" s="23">
        <v>0.0</v>
      </c>
      <c r="F11" s="18" t="s">
        <v>23</v>
      </c>
      <c r="G11" s="9">
        <f t="shared" si="2"/>
        <v>1733</v>
      </c>
      <c r="H11" s="22">
        <f>G11/G19</f>
        <v>0.09635807617</v>
      </c>
      <c r="I11" s="9"/>
      <c r="J11" s="21">
        <v>0.0</v>
      </c>
      <c r="K11" s="21">
        <v>356.0</v>
      </c>
      <c r="L11" s="21">
        <v>0.0</v>
      </c>
      <c r="M11" s="21">
        <v>1.0</v>
      </c>
      <c r="N11" s="9">
        <v>0.0</v>
      </c>
      <c r="O11" s="18" t="s">
        <v>23</v>
      </c>
      <c r="P11" s="9">
        <f t="shared" si="3"/>
        <v>357</v>
      </c>
      <c r="Q11" s="22">
        <f>P11/P19</f>
        <v>0.1028225806</v>
      </c>
      <c r="R11" s="9"/>
      <c r="S11" s="9">
        <f t="shared" ref="S11:V11" si="7">B11+J11</f>
        <v>0</v>
      </c>
      <c r="T11" s="9">
        <f t="shared" si="7"/>
        <v>2089</v>
      </c>
      <c r="U11" s="9">
        <f t="shared" si="7"/>
        <v>0</v>
      </c>
      <c r="V11" s="9">
        <f t="shared" si="7"/>
        <v>1</v>
      </c>
      <c r="W11" s="9">
        <f t="shared" si="5"/>
        <v>0</v>
      </c>
      <c r="X11" s="18" t="s">
        <v>23</v>
      </c>
      <c r="Y11" s="9">
        <f t="shared" si="6"/>
        <v>2090</v>
      </c>
      <c r="Z11" s="22">
        <f>Y11/Y19</f>
        <v>0.09740411055</v>
      </c>
    </row>
    <row r="12" ht="12.0" customHeight="1">
      <c r="A12" s="19" t="s">
        <v>18</v>
      </c>
      <c r="B12" s="23">
        <v>0.0</v>
      </c>
      <c r="C12" s="23">
        <v>3.0</v>
      </c>
      <c r="D12" s="23">
        <v>25.0</v>
      </c>
      <c r="E12" s="23">
        <v>0.0</v>
      </c>
      <c r="F12" s="18" t="s">
        <v>23</v>
      </c>
      <c r="G12" s="9">
        <f t="shared" si="2"/>
        <v>28</v>
      </c>
      <c r="H12" s="22">
        <f>G12/G19</f>
        <v>0.001556852933</v>
      </c>
      <c r="I12" s="9"/>
      <c r="J12" s="21">
        <v>0.0</v>
      </c>
      <c r="K12" s="21">
        <v>0.0</v>
      </c>
      <c r="L12" s="21">
        <v>0.0</v>
      </c>
      <c r="M12" s="21">
        <v>0.0</v>
      </c>
      <c r="N12" s="9">
        <v>0.0</v>
      </c>
      <c r="O12" s="18" t="s">
        <v>23</v>
      </c>
      <c r="P12" s="9">
        <f t="shared" si="3"/>
        <v>0</v>
      </c>
      <c r="Q12" s="22">
        <f>P12/P19</f>
        <v>0</v>
      </c>
      <c r="R12" s="9"/>
      <c r="S12" s="9">
        <f t="shared" ref="S12:V12" si="8">B12+J12</f>
        <v>0</v>
      </c>
      <c r="T12" s="9">
        <f t="shared" si="8"/>
        <v>3</v>
      </c>
      <c r="U12" s="9">
        <f t="shared" si="8"/>
        <v>25</v>
      </c>
      <c r="V12" s="9">
        <f t="shared" si="8"/>
        <v>0</v>
      </c>
      <c r="W12" s="9">
        <f t="shared" si="5"/>
        <v>0</v>
      </c>
      <c r="X12" s="18" t="s">
        <v>23</v>
      </c>
      <c r="Y12" s="9">
        <f t="shared" si="6"/>
        <v>28</v>
      </c>
      <c r="Z12" s="22">
        <f>Y12/Y19</f>
        <v>0.001304935452</v>
      </c>
    </row>
    <row r="13" ht="12.0" customHeight="1">
      <c r="A13" s="19" t="s">
        <v>63</v>
      </c>
      <c r="B13" s="23">
        <v>0.0</v>
      </c>
      <c r="C13" s="23">
        <v>19.0</v>
      </c>
      <c r="D13" s="23">
        <v>28.0</v>
      </c>
      <c r="E13" s="23">
        <v>1.0</v>
      </c>
      <c r="F13" s="18" t="s">
        <v>23</v>
      </c>
      <c r="G13" s="9">
        <f t="shared" si="2"/>
        <v>48</v>
      </c>
      <c r="H13" s="22">
        <f>G13/G19</f>
        <v>0.002668890742</v>
      </c>
      <c r="I13" s="9"/>
      <c r="J13" s="21">
        <v>0.0</v>
      </c>
      <c r="K13" s="21">
        <v>21.0</v>
      </c>
      <c r="L13" s="21">
        <v>6.0</v>
      </c>
      <c r="M13" s="21">
        <v>1.0</v>
      </c>
      <c r="N13" s="9">
        <v>0.0</v>
      </c>
      <c r="O13" s="18" t="s">
        <v>23</v>
      </c>
      <c r="P13" s="9">
        <f t="shared" si="3"/>
        <v>28</v>
      </c>
      <c r="Q13" s="22">
        <f>P13/P19</f>
        <v>0.008064516129</v>
      </c>
      <c r="R13" s="9"/>
      <c r="S13" s="9">
        <f t="shared" ref="S13:V13" si="9">B13+J13</f>
        <v>0</v>
      </c>
      <c r="T13" s="9">
        <f t="shared" si="9"/>
        <v>40</v>
      </c>
      <c r="U13" s="9">
        <f t="shared" si="9"/>
        <v>34</v>
      </c>
      <c r="V13" s="9">
        <f t="shared" si="9"/>
        <v>2</v>
      </c>
      <c r="W13" s="9">
        <f t="shared" si="5"/>
        <v>0</v>
      </c>
      <c r="X13" s="18" t="s">
        <v>23</v>
      </c>
      <c r="Y13" s="9">
        <f t="shared" si="6"/>
        <v>76</v>
      </c>
      <c r="Z13" s="22">
        <f>Y13/Y19</f>
        <v>0.003541967656</v>
      </c>
    </row>
    <row r="14" ht="12.0" customHeight="1">
      <c r="A14" s="19" t="s">
        <v>19</v>
      </c>
      <c r="B14" s="23">
        <v>0.0</v>
      </c>
      <c r="C14" s="23">
        <v>28.0</v>
      </c>
      <c r="D14" s="23">
        <v>0.0</v>
      </c>
      <c r="E14" s="23">
        <v>0.0</v>
      </c>
      <c r="F14" s="18" t="s">
        <v>23</v>
      </c>
      <c r="G14" s="9">
        <f t="shared" si="2"/>
        <v>28</v>
      </c>
      <c r="H14" s="22">
        <f>G14/G19</f>
        <v>0.001556852933</v>
      </c>
      <c r="I14" s="9"/>
      <c r="J14" s="21">
        <v>0.0</v>
      </c>
      <c r="K14" s="21">
        <v>5.0</v>
      </c>
      <c r="L14" s="21">
        <v>0.0</v>
      </c>
      <c r="M14" s="21">
        <v>0.0</v>
      </c>
      <c r="N14" s="9">
        <v>0.0</v>
      </c>
      <c r="O14" s="18" t="s">
        <v>23</v>
      </c>
      <c r="P14" s="9">
        <f t="shared" si="3"/>
        <v>5</v>
      </c>
      <c r="Q14" s="22">
        <f>P14/P19</f>
        <v>0.001440092166</v>
      </c>
      <c r="R14" s="9"/>
      <c r="S14" s="9">
        <f t="shared" ref="S14:V14" si="10">B14+J14</f>
        <v>0</v>
      </c>
      <c r="T14" s="9">
        <f t="shared" si="10"/>
        <v>33</v>
      </c>
      <c r="U14" s="9">
        <f t="shared" si="10"/>
        <v>0</v>
      </c>
      <c r="V14" s="9">
        <f t="shared" si="10"/>
        <v>0</v>
      </c>
      <c r="W14" s="9">
        <f t="shared" si="5"/>
        <v>0</v>
      </c>
      <c r="X14" s="18" t="s">
        <v>23</v>
      </c>
      <c r="Y14" s="9">
        <f t="shared" si="6"/>
        <v>33</v>
      </c>
      <c r="Z14" s="22">
        <f>Y14/Y19</f>
        <v>0.00153795964</v>
      </c>
    </row>
    <row r="15" ht="12.0" customHeight="1">
      <c r="A15" s="19" t="s">
        <v>64</v>
      </c>
      <c r="B15" s="23">
        <v>0.0</v>
      </c>
      <c r="C15" s="23">
        <v>2.0</v>
      </c>
      <c r="D15" s="23">
        <v>0.0</v>
      </c>
      <c r="E15" s="23">
        <v>0.0</v>
      </c>
      <c r="F15" s="18" t="s">
        <v>23</v>
      </c>
      <c r="G15" s="9">
        <f t="shared" si="2"/>
        <v>2</v>
      </c>
      <c r="H15" s="22">
        <f>G15/G19</f>
        <v>0.0001112037809</v>
      </c>
      <c r="I15" s="9"/>
      <c r="J15" s="21">
        <v>0.0</v>
      </c>
      <c r="K15" s="21">
        <v>2.0</v>
      </c>
      <c r="L15" s="21">
        <v>0.0</v>
      </c>
      <c r="M15" s="21">
        <v>0.0</v>
      </c>
      <c r="N15" s="9">
        <v>0.0</v>
      </c>
      <c r="O15" s="18" t="s">
        <v>23</v>
      </c>
      <c r="P15" s="9">
        <f t="shared" si="3"/>
        <v>2</v>
      </c>
      <c r="Q15" s="22">
        <f>P15/P19</f>
        <v>0.0005760368664</v>
      </c>
      <c r="R15" s="9"/>
      <c r="S15" s="9">
        <f t="shared" ref="S15:V15" si="11">B15+J15</f>
        <v>0</v>
      </c>
      <c r="T15" s="9">
        <f t="shared" si="11"/>
        <v>4</v>
      </c>
      <c r="U15" s="9">
        <f t="shared" si="11"/>
        <v>0</v>
      </c>
      <c r="V15" s="9">
        <f t="shared" si="11"/>
        <v>0</v>
      </c>
      <c r="W15" s="9">
        <f t="shared" si="5"/>
        <v>0</v>
      </c>
      <c r="X15" s="18" t="s">
        <v>23</v>
      </c>
      <c r="Y15" s="9">
        <f t="shared" si="6"/>
        <v>4</v>
      </c>
      <c r="Z15" s="22">
        <f>Y15/Y19</f>
        <v>0.0001864193503</v>
      </c>
    </row>
    <row r="16" ht="12.0" customHeight="1">
      <c r="A16" s="19" t="s">
        <v>65</v>
      </c>
      <c r="B16" s="23">
        <v>0.0</v>
      </c>
      <c r="C16" s="23">
        <v>1.0</v>
      </c>
      <c r="D16" s="23">
        <v>0.0</v>
      </c>
      <c r="E16" s="23">
        <v>0.0</v>
      </c>
      <c r="F16" s="18" t="s">
        <v>23</v>
      </c>
      <c r="G16" s="9">
        <f t="shared" si="2"/>
        <v>1</v>
      </c>
      <c r="H16" s="22">
        <f>G16/G19</f>
        <v>0.00005560189046</v>
      </c>
      <c r="I16" s="9"/>
      <c r="J16" s="21">
        <v>0.0</v>
      </c>
      <c r="K16" s="21">
        <v>1.0</v>
      </c>
      <c r="L16" s="21">
        <v>0.0</v>
      </c>
      <c r="M16" s="21">
        <v>0.0</v>
      </c>
      <c r="N16" s="9">
        <v>0.0</v>
      </c>
      <c r="O16" s="18" t="s">
        <v>23</v>
      </c>
      <c r="P16" s="9">
        <f t="shared" si="3"/>
        <v>1</v>
      </c>
      <c r="Q16" s="22">
        <f>P16/P19</f>
        <v>0.0002880184332</v>
      </c>
      <c r="R16" s="9"/>
      <c r="S16" s="9">
        <f t="shared" ref="S16:V16" si="12">B16+J16</f>
        <v>0</v>
      </c>
      <c r="T16" s="9">
        <f t="shared" si="12"/>
        <v>2</v>
      </c>
      <c r="U16" s="9">
        <f t="shared" si="12"/>
        <v>0</v>
      </c>
      <c r="V16" s="9">
        <f t="shared" si="12"/>
        <v>0</v>
      </c>
      <c r="W16" s="9">
        <f t="shared" si="5"/>
        <v>0</v>
      </c>
      <c r="X16" s="18" t="s">
        <v>23</v>
      </c>
      <c r="Y16" s="9">
        <f t="shared" si="6"/>
        <v>2</v>
      </c>
      <c r="Z16" s="22">
        <f>Y16/Y19</f>
        <v>0.00009320967516</v>
      </c>
    </row>
    <row r="17" ht="12.0" customHeight="1">
      <c r="A17" s="19" t="s">
        <v>66</v>
      </c>
      <c r="B17" s="23">
        <v>0.0</v>
      </c>
      <c r="C17" s="23">
        <v>1.0</v>
      </c>
      <c r="D17" s="23">
        <v>0.0</v>
      </c>
      <c r="E17" s="23">
        <v>0.0</v>
      </c>
      <c r="F17" s="18" t="s">
        <v>23</v>
      </c>
      <c r="G17" s="9">
        <f t="shared" si="2"/>
        <v>1</v>
      </c>
      <c r="H17" s="22">
        <f>G17/G19</f>
        <v>0.00005560189046</v>
      </c>
      <c r="I17" s="9"/>
      <c r="J17" s="21">
        <v>0.0</v>
      </c>
      <c r="K17" s="21">
        <v>1.0</v>
      </c>
      <c r="L17" s="21">
        <v>0.0</v>
      </c>
      <c r="M17" s="21">
        <v>0.0</v>
      </c>
      <c r="N17" s="9">
        <v>0.0</v>
      </c>
      <c r="O17" s="18" t="s">
        <v>23</v>
      </c>
      <c r="P17" s="9">
        <f t="shared" si="3"/>
        <v>1</v>
      </c>
      <c r="Q17" s="22">
        <f>P17/P19</f>
        <v>0.0002880184332</v>
      </c>
      <c r="R17" s="9"/>
      <c r="S17" s="9">
        <f t="shared" ref="S17:V17" si="13">B17+J17</f>
        <v>0</v>
      </c>
      <c r="T17" s="9">
        <f t="shared" si="13"/>
        <v>2</v>
      </c>
      <c r="U17" s="9">
        <f t="shared" si="13"/>
        <v>0</v>
      </c>
      <c r="V17" s="9">
        <f t="shared" si="13"/>
        <v>0</v>
      </c>
      <c r="W17" s="9">
        <f t="shared" si="5"/>
        <v>0</v>
      </c>
      <c r="X17" s="18" t="s">
        <v>23</v>
      </c>
      <c r="Y17" s="9">
        <f t="shared" si="6"/>
        <v>2</v>
      </c>
      <c r="Z17" s="22">
        <f>Y17/Y19</f>
        <v>0.00009320967516</v>
      </c>
    </row>
    <row r="18" ht="12.0" customHeight="1">
      <c r="A18" s="19"/>
      <c r="B18" s="25"/>
      <c r="C18" s="25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18"/>
      <c r="P18" s="9"/>
      <c r="Q18" s="9"/>
      <c r="R18" s="9"/>
      <c r="S18" s="9"/>
      <c r="T18" s="9"/>
      <c r="U18" s="9"/>
      <c r="V18" s="9"/>
      <c r="W18" s="9"/>
      <c r="X18" s="18"/>
      <c r="Y18" s="9"/>
      <c r="Z18" s="9"/>
    </row>
    <row r="19" ht="12.0" customHeight="1">
      <c r="A19" s="26" t="s">
        <v>11</v>
      </c>
      <c r="B19" s="27">
        <f t="shared" ref="B19:E19" si="14">SUM(B9:B17)</f>
        <v>11260</v>
      </c>
      <c r="C19" s="27">
        <f t="shared" si="14"/>
        <v>3720</v>
      </c>
      <c r="D19" s="27">
        <f t="shared" si="14"/>
        <v>2643</v>
      </c>
      <c r="E19" s="27">
        <f t="shared" si="14"/>
        <v>362</v>
      </c>
      <c r="F19" s="47" t="s">
        <v>23</v>
      </c>
      <c r="G19" s="27">
        <f>SUM(B19:F19)</f>
        <v>17985</v>
      </c>
      <c r="H19" s="28">
        <f>G19/G19</f>
        <v>1</v>
      </c>
      <c r="I19" s="27"/>
      <c r="J19" s="27">
        <f t="shared" ref="J19:N19" si="15">SUM(J9:J17)</f>
        <v>2278</v>
      </c>
      <c r="K19" s="27">
        <f t="shared" si="15"/>
        <v>549</v>
      </c>
      <c r="L19" s="27">
        <f t="shared" si="15"/>
        <v>129</v>
      </c>
      <c r="M19" s="27">
        <f t="shared" si="15"/>
        <v>501</v>
      </c>
      <c r="N19" s="27">
        <f t="shared" si="15"/>
        <v>15</v>
      </c>
      <c r="O19" s="47" t="s">
        <v>23</v>
      </c>
      <c r="P19" s="27">
        <f>SUM(J19:O19)</f>
        <v>3472</v>
      </c>
      <c r="Q19" s="28">
        <f>P19/P19</f>
        <v>1</v>
      </c>
      <c r="R19" s="27"/>
      <c r="S19" s="27">
        <f t="shared" ref="S19:V19" si="16">B19+J19</f>
        <v>13538</v>
      </c>
      <c r="T19" s="27">
        <f t="shared" si="16"/>
        <v>4269</v>
      </c>
      <c r="U19" s="27">
        <f t="shared" si="16"/>
        <v>2772</v>
      </c>
      <c r="V19" s="27">
        <f t="shared" si="16"/>
        <v>863</v>
      </c>
      <c r="W19" s="27">
        <f>N19</f>
        <v>15</v>
      </c>
      <c r="X19" s="47" t="s">
        <v>23</v>
      </c>
      <c r="Y19" s="27">
        <f>SUM(S19:X19)</f>
        <v>21457</v>
      </c>
      <c r="Z19" s="28">
        <f>Y19/Y19</f>
        <v>1</v>
      </c>
    </row>
    <row r="20" ht="12.0" customHeight="1">
      <c r="A20" s="26" t="s">
        <v>12</v>
      </c>
      <c r="B20" s="28">
        <f>B19/G19</f>
        <v>0.6260772866</v>
      </c>
      <c r="C20" s="28">
        <f>C19/G19</f>
        <v>0.2068390325</v>
      </c>
      <c r="D20" s="28">
        <f>D19/G19</f>
        <v>0.1469557965</v>
      </c>
      <c r="E20" s="28">
        <f>E19/G19</f>
        <v>0.02012788435</v>
      </c>
      <c r="F20" s="47" t="s">
        <v>23</v>
      </c>
      <c r="G20" s="28">
        <f>G19/G19</f>
        <v>1</v>
      </c>
      <c r="H20" s="28"/>
      <c r="I20" s="28"/>
      <c r="J20" s="28">
        <f>J19/P19</f>
        <v>0.6561059908</v>
      </c>
      <c r="K20" s="28">
        <f>K19/P19</f>
        <v>0.1581221198</v>
      </c>
      <c r="L20" s="28">
        <f>L19/P19</f>
        <v>0.03715437788</v>
      </c>
      <c r="M20" s="28">
        <f>M19/P19</f>
        <v>0.144297235</v>
      </c>
      <c r="N20" s="28">
        <f>N19/P19</f>
        <v>0.004320276498</v>
      </c>
      <c r="O20" s="47" t="s">
        <v>23</v>
      </c>
      <c r="P20" s="28">
        <f>P19/P19</f>
        <v>1</v>
      </c>
      <c r="Q20" s="28"/>
      <c r="R20" s="28"/>
      <c r="S20" s="28">
        <f>S19/Y19</f>
        <v>0.6309362912</v>
      </c>
      <c r="T20" s="28">
        <f>T19/Y19</f>
        <v>0.1989560516</v>
      </c>
      <c r="U20" s="28">
        <f>U19/Y19</f>
        <v>0.1291886098</v>
      </c>
      <c r="V20" s="28">
        <f>V19/Y19</f>
        <v>0.04021997483</v>
      </c>
      <c r="W20" s="28">
        <f>W19/Y19</f>
        <v>0.0006990725637</v>
      </c>
      <c r="X20" s="47" t="s">
        <v>23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17">SUM(B10:B17)</f>
        <v>0</v>
      </c>
      <c r="C21" s="9">
        <f t="shared" si="17"/>
        <v>3703</v>
      </c>
      <c r="D21" s="9">
        <f t="shared" si="17"/>
        <v>2604</v>
      </c>
      <c r="E21" s="9">
        <f t="shared" si="17"/>
        <v>39</v>
      </c>
      <c r="F21" s="18" t="s">
        <v>23</v>
      </c>
      <c r="G21" s="9">
        <f>SUM(G10:G17)</f>
        <v>6346</v>
      </c>
      <c r="H21" s="9"/>
      <c r="I21" s="9"/>
      <c r="J21" s="9">
        <f t="shared" ref="J21:N21" si="18">SUM(J10:J17)</f>
        <v>0</v>
      </c>
      <c r="K21" s="9">
        <f t="shared" si="18"/>
        <v>505</v>
      </c>
      <c r="L21" s="9">
        <f t="shared" si="18"/>
        <v>70</v>
      </c>
      <c r="M21" s="9">
        <f t="shared" si="18"/>
        <v>11</v>
      </c>
      <c r="N21" s="9">
        <f t="shared" si="18"/>
        <v>0</v>
      </c>
      <c r="O21" s="18" t="s">
        <v>23</v>
      </c>
      <c r="P21" s="9">
        <f>SUM(P10:P17)</f>
        <v>586</v>
      </c>
      <c r="Q21" s="9"/>
      <c r="R21" s="9"/>
      <c r="S21" s="9">
        <f t="shared" ref="S21:W21" si="19">SUM(S10:S17)</f>
        <v>0</v>
      </c>
      <c r="T21" s="9">
        <f t="shared" si="19"/>
        <v>4208</v>
      </c>
      <c r="U21" s="9">
        <f t="shared" si="19"/>
        <v>2674</v>
      </c>
      <c r="V21" s="9">
        <f t="shared" si="19"/>
        <v>50</v>
      </c>
      <c r="W21" s="9">
        <f t="shared" si="19"/>
        <v>0</v>
      </c>
      <c r="X21" s="18" t="s">
        <v>23</v>
      </c>
      <c r="Y21" s="9">
        <f>SUM(Y10:Y17)</f>
        <v>6932</v>
      </c>
      <c r="Z21" s="9"/>
    </row>
    <row r="22" ht="12.0" customHeight="1">
      <c r="A22" s="29" t="s">
        <v>22</v>
      </c>
      <c r="B22" s="22">
        <f t="shared" ref="B22:E22" si="20">B21/B19</f>
        <v>0</v>
      </c>
      <c r="C22" s="22">
        <f t="shared" si="20"/>
        <v>0.9954301075</v>
      </c>
      <c r="D22" s="22">
        <f t="shared" si="20"/>
        <v>0.9852440409</v>
      </c>
      <c r="E22" s="22">
        <f t="shared" si="20"/>
        <v>0.1077348066</v>
      </c>
      <c r="F22" s="18" t="s">
        <v>23</v>
      </c>
      <c r="G22" s="22">
        <f>G21/G19</f>
        <v>0.3528495969</v>
      </c>
      <c r="H22" s="22"/>
      <c r="I22" s="22"/>
      <c r="J22" s="22">
        <f t="shared" ref="J22:N22" si="21">J21/J19</f>
        <v>0</v>
      </c>
      <c r="K22" s="22">
        <f t="shared" si="21"/>
        <v>0.9198542805</v>
      </c>
      <c r="L22" s="22">
        <f t="shared" si="21"/>
        <v>0.5426356589</v>
      </c>
      <c r="M22" s="22">
        <f t="shared" si="21"/>
        <v>0.02195608782</v>
      </c>
      <c r="N22" s="22">
        <f t="shared" si="21"/>
        <v>0</v>
      </c>
      <c r="O22" s="18" t="s">
        <v>23</v>
      </c>
      <c r="P22" s="22">
        <f>P21/P19</f>
        <v>0.1687788018</v>
      </c>
      <c r="Q22" s="22"/>
      <c r="R22" s="22"/>
      <c r="S22" s="22">
        <f t="shared" ref="S22:W22" si="22">S21/S19</f>
        <v>0</v>
      </c>
      <c r="T22" s="22">
        <f t="shared" si="22"/>
        <v>0.9857109393</v>
      </c>
      <c r="U22" s="22">
        <f t="shared" si="22"/>
        <v>0.9646464646</v>
      </c>
      <c r="V22" s="22">
        <f t="shared" si="22"/>
        <v>0.05793742758</v>
      </c>
      <c r="W22" s="22">
        <f t="shared" si="22"/>
        <v>0</v>
      </c>
      <c r="X22" s="18" t="s">
        <v>23</v>
      </c>
      <c r="Y22" s="22">
        <f>Y21/Y19</f>
        <v>0.3230647341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0.5835171762</v>
      </c>
      <c r="D23" s="32">
        <f>D21/G21</f>
        <v>0.4103372203</v>
      </c>
      <c r="E23" s="32">
        <f>E21/G21</f>
        <v>0.00614560353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0.861774744</v>
      </c>
      <c r="L23" s="32">
        <f>L21/P21</f>
        <v>0.1194539249</v>
      </c>
      <c r="M23" s="32">
        <f>M21/P21</f>
        <v>0.01877133106</v>
      </c>
      <c r="N23" s="32">
        <f>N21/P21</f>
        <v>0</v>
      </c>
      <c r="O23" s="48" t="s">
        <v>23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0.6070398153</v>
      </c>
      <c r="U23" s="32">
        <f>U21/Y21</f>
        <v>0.3857472591</v>
      </c>
      <c r="V23" s="32">
        <f>V21/Y21</f>
        <v>0.007212925563</v>
      </c>
      <c r="W23" s="32">
        <f>W21/Y21</f>
        <v>0</v>
      </c>
      <c r="X23" s="48" t="s">
        <v>23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  <c r="X24" s="9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  <c r="X25" s="33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  <c r="X26" s="3"/>
    </row>
    <row r="27" ht="12.0" customHeight="1">
      <c r="A27" s="2" t="s">
        <v>26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1"/>
      <c r="P27" s="37"/>
      <c r="Q27" s="37"/>
      <c r="R27" s="37"/>
      <c r="S27" s="4"/>
      <c r="T27" s="38"/>
      <c r="U27" s="39"/>
      <c r="X27" s="1"/>
    </row>
    <row r="28" ht="12.0" customHeight="1">
      <c r="A28" s="6" t="s">
        <v>77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  <c r="X28" s="1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  <c r="X29" s="1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  <c r="X30" s="7"/>
    </row>
    <row r="31" ht="12.0" customHeight="1">
      <c r="A31" s="9"/>
      <c r="B31" s="10" t="s">
        <v>3</v>
      </c>
      <c r="C31" s="11"/>
      <c r="D31" s="11"/>
      <c r="E31" s="11"/>
      <c r="F31" s="11"/>
      <c r="G31" s="11"/>
      <c r="H31" s="12"/>
      <c r="I31" s="9"/>
      <c r="J31" s="10" t="s">
        <v>4</v>
      </c>
      <c r="K31" s="11"/>
      <c r="L31" s="11"/>
      <c r="M31" s="11"/>
      <c r="N31" s="11"/>
      <c r="O31" s="11"/>
      <c r="P31" s="11"/>
      <c r="Q31" s="13"/>
      <c r="R31" s="9"/>
      <c r="S31" s="10" t="s">
        <v>5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18"/>
      <c r="P33" s="9"/>
      <c r="Q33" s="41"/>
      <c r="R33" s="9"/>
      <c r="S33" s="9"/>
      <c r="T33" s="9"/>
      <c r="U33" s="9"/>
      <c r="V33" s="9"/>
      <c r="W33" s="9"/>
      <c r="X33" s="18"/>
      <c r="Y33" s="9"/>
      <c r="Z33" s="9"/>
    </row>
    <row r="34" ht="12.0" customHeight="1">
      <c r="A34" s="19" t="s">
        <v>62</v>
      </c>
      <c r="B34" s="25">
        <v>2907908.5</v>
      </c>
      <c r="C34" s="25">
        <v>2871.5</v>
      </c>
      <c r="D34" s="25">
        <v>7104.5</v>
      </c>
      <c r="E34" s="25">
        <v>100525.0</v>
      </c>
      <c r="F34" s="18" t="s">
        <v>23</v>
      </c>
      <c r="G34" s="25">
        <v>3018409.5</v>
      </c>
      <c r="H34" s="22">
        <f>G34/G44</f>
        <v>0.7162486052</v>
      </c>
      <c r="I34" s="42"/>
      <c r="J34" s="25">
        <v>2124975.0</v>
      </c>
      <c r="K34" s="25">
        <v>39369.0</v>
      </c>
      <c r="L34" s="25">
        <v>68469.0</v>
      </c>
      <c r="M34" s="25">
        <v>529306.0</v>
      </c>
      <c r="N34" s="9" t="s">
        <v>27</v>
      </c>
      <c r="O34" s="18" t="s">
        <v>23</v>
      </c>
      <c r="P34" s="25">
        <v>2762119.0</v>
      </c>
      <c r="Q34" s="22">
        <f>P34/P44</f>
        <v>0.8462151426</v>
      </c>
      <c r="R34" s="42"/>
      <c r="S34" s="9">
        <f t="shared" ref="S34:V34" si="23">B34+J34</f>
        <v>5032883.5</v>
      </c>
      <c r="T34" s="9">
        <f t="shared" si="23"/>
        <v>42240.5</v>
      </c>
      <c r="U34" s="9">
        <f t="shared" si="23"/>
        <v>75573.5</v>
      </c>
      <c r="V34" s="9">
        <f t="shared" si="23"/>
        <v>629831</v>
      </c>
      <c r="W34" s="9" t="str">
        <f t="shared" ref="W34:W42" si="25">N34</f>
        <v>?</v>
      </c>
      <c r="X34" s="18" t="s">
        <v>23</v>
      </c>
      <c r="Y34" s="9">
        <f t="shared" ref="Y34:Y42" si="26">SUM(S34:X34)</f>
        <v>5780528.5</v>
      </c>
      <c r="Z34" s="22">
        <f>Y34/Y44</f>
        <v>0.7729758259</v>
      </c>
    </row>
    <row r="35" ht="12.0" customHeight="1">
      <c r="A35" s="19" t="s">
        <v>16</v>
      </c>
      <c r="B35" s="25">
        <v>0.0</v>
      </c>
      <c r="C35" s="25">
        <v>349859.5</v>
      </c>
      <c r="D35" s="25">
        <v>412015.0</v>
      </c>
      <c r="E35" s="25">
        <v>8685.5</v>
      </c>
      <c r="F35" s="18" t="s">
        <v>23</v>
      </c>
      <c r="G35" s="25">
        <v>770560.0</v>
      </c>
      <c r="H35" s="22">
        <f>G35/G44</f>
        <v>0.1828487901</v>
      </c>
      <c r="I35" s="42"/>
      <c r="J35" s="25">
        <v>0.0</v>
      </c>
      <c r="K35" s="25">
        <v>101937.0</v>
      </c>
      <c r="L35" s="25">
        <v>47385.0</v>
      </c>
      <c r="M35" s="25">
        <v>7096.0</v>
      </c>
      <c r="N35" s="9">
        <v>0.0</v>
      </c>
      <c r="O35" s="18" t="s">
        <v>23</v>
      </c>
      <c r="P35" s="25">
        <v>156418.0</v>
      </c>
      <c r="Q35" s="22">
        <f>P35/P44</f>
        <v>0.04792091875</v>
      </c>
      <c r="R35" s="42"/>
      <c r="S35" s="9">
        <f t="shared" ref="S35:V35" si="24">B35+J35</f>
        <v>0</v>
      </c>
      <c r="T35" s="9">
        <f t="shared" si="24"/>
        <v>451796.5</v>
      </c>
      <c r="U35" s="9">
        <f t="shared" si="24"/>
        <v>459400</v>
      </c>
      <c r="V35" s="9">
        <f t="shared" si="24"/>
        <v>15781.5</v>
      </c>
      <c r="W35" s="9">
        <f t="shared" si="25"/>
        <v>0</v>
      </c>
      <c r="X35" s="18" t="s">
        <v>23</v>
      </c>
      <c r="Y35" s="9">
        <f t="shared" si="26"/>
        <v>926978</v>
      </c>
      <c r="Z35" s="22">
        <f>Y35/Y44</f>
        <v>0.1239560682</v>
      </c>
    </row>
    <row r="36" ht="12.0" customHeight="1">
      <c r="A36" s="19" t="s">
        <v>17</v>
      </c>
      <c r="B36" s="25">
        <v>0.0</v>
      </c>
      <c r="C36" s="25">
        <v>402770.5</v>
      </c>
      <c r="D36" s="25">
        <v>0.0</v>
      </c>
      <c r="E36" s="25">
        <v>0.0</v>
      </c>
      <c r="F36" s="18" t="s">
        <v>23</v>
      </c>
      <c r="G36" s="25">
        <v>402770.5</v>
      </c>
      <c r="H36" s="22">
        <f>G36/G44</f>
        <v>0.095574775</v>
      </c>
      <c r="I36" s="42"/>
      <c r="J36" s="25">
        <v>0.0</v>
      </c>
      <c r="K36" s="25">
        <v>314003.0</v>
      </c>
      <c r="L36" s="25">
        <v>0.0</v>
      </c>
      <c r="M36" s="25">
        <v>1337.0</v>
      </c>
      <c r="N36" s="9">
        <v>0.0</v>
      </c>
      <c r="O36" s="18" t="s">
        <v>23</v>
      </c>
      <c r="P36" s="25">
        <v>315340.0</v>
      </c>
      <c r="Q36" s="22">
        <f>P36/P44</f>
        <v>0.09660897415</v>
      </c>
      <c r="R36" s="42"/>
      <c r="S36" s="9">
        <f t="shared" ref="S36:V36" si="27">B36+J36</f>
        <v>0</v>
      </c>
      <c r="T36" s="9">
        <f t="shared" si="27"/>
        <v>716773.5</v>
      </c>
      <c r="U36" s="9">
        <f t="shared" si="27"/>
        <v>0</v>
      </c>
      <c r="V36" s="9">
        <f t="shared" si="27"/>
        <v>1337</v>
      </c>
      <c r="W36" s="9">
        <f t="shared" si="25"/>
        <v>0</v>
      </c>
      <c r="X36" s="18" t="s">
        <v>23</v>
      </c>
      <c r="Y36" s="9">
        <f t="shared" si="26"/>
        <v>718110.5</v>
      </c>
      <c r="Z36" s="22">
        <f>Y36/Y44</f>
        <v>0.09602617768</v>
      </c>
    </row>
    <row r="37" ht="12.0" customHeight="1">
      <c r="A37" s="19" t="s">
        <v>18</v>
      </c>
      <c r="B37" s="25">
        <v>0.0</v>
      </c>
      <c r="C37" s="25">
        <v>810.5</v>
      </c>
      <c r="D37" s="25">
        <v>4164.0</v>
      </c>
      <c r="E37" s="25">
        <v>0.0</v>
      </c>
      <c r="F37" s="18" t="s">
        <v>23</v>
      </c>
      <c r="G37" s="25">
        <v>4974.5</v>
      </c>
      <c r="H37" s="22">
        <f>G37/G44</f>
        <v>0.00118041594</v>
      </c>
      <c r="I37" s="42"/>
      <c r="J37" s="25">
        <v>0.0</v>
      </c>
      <c r="K37" s="25">
        <v>0.0</v>
      </c>
      <c r="L37" s="25">
        <v>0.0</v>
      </c>
      <c r="M37" s="25">
        <v>0.0</v>
      </c>
      <c r="N37" s="9">
        <v>0.0</v>
      </c>
      <c r="O37" s="18" t="s">
        <v>23</v>
      </c>
      <c r="P37" s="25">
        <v>0.0</v>
      </c>
      <c r="Q37" s="22">
        <f>P37/P44</f>
        <v>0</v>
      </c>
      <c r="R37" s="42"/>
      <c r="S37" s="9">
        <f t="shared" ref="S37:V37" si="28">B37+J37</f>
        <v>0</v>
      </c>
      <c r="T37" s="9">
        <f t="shared" si="28"/>
        <v>810.5</v>
      </c>
      <c r="U37" s="9">
        <f t="shared" si="28"/>
        <v>4164</v>
      </c>
      <c r="V37" s="9">
        <f t="shared" si="28"/>
        <v>0</v>
      </c>
      <c r="W37" s="9">
        <f t="shared" si="25"/>
        <v>0</v>
      </c>
      <c r="X37" s="18" t="s">
        <v>23</v>
      </c>
      <c r="Y37" s="9">
        <f t="shared" si="26"/>
        <v>4974.5</v>
      </c>
      <c r="Z37" s="22">
        <f>Y37/Y44</f>
        <v>0.0006651931992</v>
      </c>
    </row>
    <row r="38" ht="12.0" customHeight="1">
      <c r="A38" s="19" t="s">
        <v>63</v>
      </c>
      <c r="B38" s="25">
        <v>0.0</v>
      </c>
      <c r="C38" s="25">
        <v>3729.5</v>
      </c>
      <c r="D38" s="25">
        <v>4637.0</v>
      </c>
      <c r="E38" s="25">
        <v>247.0</v>
      </c>
      <c r="F38" s="18" t="s">
        <v>23</v>
      </c>
      <c r="G38" s="25">
        <v>8613.5</v>
      </c>
      <c r="H38" s="22">
        <f>G38/G44</f>
        <v>0.002043926565</v>
      </c>
      <c r="I38" s="42"/>
      <c r="J38" s="25">
        <v>0.0</v>
      </c>
      <c r="K38" s="25">
        <v>17575.0</v>
      </c>
      <c r="L38" s="25">
        <v>5987.0</v>
      </c>
      <c r="M38" s="25">
        <v>732.0</v>
      </c>
      <c r="N38" s="9">
        <v>0.0</v>
      </c>
      <c r="O38" s="18" t="s">
        <v>23</v>
      </c>
      <c r="P38" s="25">
        <v>24294.0</v>
      </c>
      <c r="Q38" s="22">
        <f>P38/P44</f>
        <v>0.007442818602</v>
      </c>
      <c r="R38" s="42"/>
      <c r="S38" s="9">
        <f t="shared" ref="S38:V38" si="29">B38+J38</f>
        <v>0</v>
      </c>
      <c r="T38" s="9">
        <f t="shared" si="29"/>
        <v>21304.5</v>
      </c>
      <c r="U38" s="9">
        <f t="shared" si="29"/>
        <v>10624</v>
      </c>
      <c r="V38" s="9">
        <f t="shared" si="29"/>
        <v>979</v>
      </c>
      <c r="W38" s="9">
        <f t="shared" si="25"/>
        <v>0</v>
      </c>
      <c r="X38" s="18" t="s">
        <v>23</v>
      </c>
      <c r="Y38" s="9">
        <f t="shared" si="26"/>
        <v>32907.5</v>
      </c>
      <c r="Z38" s="22">
        <f>Y38/Y44</f>
        <v>0.004400411137</v>
      </c>
    </row>
    <row r="39" ht="12.0" customHeight="1">
      <c r="A39" s="19" t="s">
        <v>19</v>
      </c>
      <c r="B39" s="25">
        <v>0.0</v>
      </c>
      <c r="C39" s="25">
        <v>8168.0</v>
      </c>
      <c r="D39" s="25">
        <v>0.0</v>
      </c>
      <c r="E39" s="25">
        <v>0.0</v>
      </c>
      <c r="F39" s="18" t="s">
        <v>23</v>
      </c>
      <c r="G39" s="25">
        <v>8168.0</v>
      </c>
      <c r="H39" s="22">
        <f>G39/G44</f>
        <v>0.001938212362</v>
      </c>
      <c r="I39" s="42"/>
      <c r="J39" s="25">
        <v>0.0</v>
      </c>
      <c r="K39" s="25">
        <v>4820.0</v>
      </c>
      <c r="L39" s="25">
        <v>0.0</v>
      </c>
      <c r="M39" s="25">
        <v>0.0</v>
      </c>
      <c r="N39" s="9">
        <v>0.0</v>
      </c>
      <c r="O39" s="18" t="s">
        <v>23</v>
      </c>
      <c r="P39" s="25">
        <v>4820.0</v>
      </c>
      <c r="Q39" s="22">
        <f>P39/P44</f>
        <v>0.001476676779</v>
      </c>
      <c r="R39" s="42"/>
      <c r="S39" s="9">
        <f t="shared" ref="S39:V39" si="30">B39+J39</f>
        <v>0</v>
      </c>
      <c r="T39" s="9">
        <f t="shared" si="30"/>
        <v>12988</v>
      </c>
      <c r="U39" s="9">
        <f t="shared" si="30"/>
        <v>0</v>
      </c>
      <c r="V39" s="9">
        <f t="shared" si="30"/>
        <v>0</v>
      </c>
      <c r="W39" s="9">
        <f t="shared" si="25"/>
        <v>0</v>
      </c>
      <c r="X39" s="18" t="s">
        <v>23</v>
      </c>
      <c r="Y39" s="9">
        <f t="shared" si="26"/>
        <v>12988</v>
      </c>
      <c r="Z39" s="22">
        <f>Y39/Y44</f>
        <v>0.001736763347</v>
      </c>
    </row>
    <row r="40" ht="12.0" customHeight="1">
      <c r="A40" s="19" t="s">
        <v>64</v>
      </c>
      <c r="B40" s="25">
        <v>0.0</v>
      </c>
      <c r="C40" s="25">
        <v>336.0</v>
      </c>
      <c r="D40" s="25">
        <v>0.0</v>
      </c>
      <c r="E40" s="25">
        <v>0.0</v>
      </c>
      <c r="F40" s="18" t="s">
        <v>23</v>
      </c>
      <c r="G40" s="25">
        <v>336.0</v>
      </c>
      <c r="H40" s="22">
        <f>G40/G44</f>
        <v>0.00007973057709</v>
      </c>
      <c r="I40" s="42"/>
      <c r="J40" s="25">
        <v>0.0</v>
      </c>
      <c r="K40" s="25">
        <v>473.0</v>
      </c>
      <c r="L40" s="25">
        <v>0.0</v>
      </c>
      <c r="M40" s="25">
        <v>0.0</v>
      </c>
      <c r="N40" s="9">
        <v>0.0</v>
      </c>
      <c r="O40" s="18" t="s">
        <v>23</v>
      </c>
      <c r="P40" s="25">
        <v>473.0</v>
      </c>
      <c r="Q40" s="22">
        <f>P40/P44</f>
        <v>0.0001449103976</v>
      </c>
      <c r="R40" s="42"/>
      <c r="S40" s="9">
        <f t="shared" ref="S40:V40" si="31">B40+J40</f>
        <v>0</v>
      </c>
      <c r="T40" s="9">
        <f t="shared" si="31"/>
        <v>809</v>
      </c>
      <c r="U40" s="9">
        <f t="shared" si="31"/>
        <v>0</v>
      </c>
      <c r="V40" s="9">
        <f t="shared" si="31"/>
        <v>0</v>
      </c>
      <c r="W40" s="9">
        <f t="shared" si="25"/>
        <v>0</v>
      </c>
      <c r="X40" s="18" t="s">
        <v>23</v>
      </c>
      <c r="Y40" s="9">
        <f t="shared" si="26"/>
        <v>809</v>
      </c>
      <c r="Z40" s="22">
        <f>Y40/Y44</f>
        <v>0.0001081799775</v>
      </c>
    </row>
    <row r="41" ht="12.0" customHeight="1">
      <c r="A41" s="19" t="s">
        <v>65</v>
      </c>
      <c r="B41" s="25">
        <v>0.0</v>
      </c>
      <c r="C41" s="25">
        <v>213.5</v>
      </c>
      <c r="D41" s="25">
        <v>0.0</v>
      </c>
      <c r="E41" s="25">
        <v>0.0</v>
      </c>
      <c r="F41" s="18" t="s">
        <v>23</v>
      </c>
      <c r="G41" s="25">
        <v>213.5</v>
      </c>
      <c r="H41" s="22">
        <f>G41/G44</f>
        <v>0.00005066213753</v>
      </c>
      <c r="I41" s="42"/>
      <c r="J41" s="25">
        <v>0.0</v>
      </c>
      <c r="K41" s="25">
        <v>315.0</v>
      </c>
      <c r="L41" s="25">
        <v>0.0</v>
      </c>
      <c r="M41" s="25">
        <v>0.0</v>
      </c>
      <c r="N41" s="9">
        <v>0.0</v>
      </c>
      <c r="O41" s="18" t="s">
        <v>23</v>
      </c>
      <c r="P41" s="25">
        <v>315.0</v>
      </c>
      <c r="Q41" s="22">
        <f>P41/P44</f>
        <v>0.00009650481023</v>
      </c>
      <c r="R41" s="42"/>
      <c r="S41" s="9">
        <f t="shared" ref="S41:V41" si="32">B41+J41</f>
        <v>0</v>
      </c>
      <c r="T41" s="9">
        <f t="shared" si="32"/>
        <v>528.5</v>
      </c>
      <c r="U41" s="9">
        <f t="shared" si="32"/>
        <v>0</v>
      </c>
      <c r="V41" s="9">
        <f t="shared" si="32"/>
        <v>0</v>
      </c>
      <c r="W41" s="9">
        <f t="shared" si="25"/>
        <v>0</v>
      </c>
      <c r="X41" s="18" t="s">
        <v>23</v>
      </c>
      <c r="Y41" s="9">
        <f t="shared" si="26"/>
        <v>528.5</v>
      </c>
      <c r="Z41" s="22">
        <f>Y41/Y44</f>
        <v>0.00007067134502</v>
      </c>
    </row>
    <row r="42" ht="12.0" customHeight="1">
      <c r="A42" s="19" t="s">
        <v>66</v>
      </c>
      <c r="B42" s="25">
        <v>0.0</v>
      </c>
      <c r="C42" s="25">
        <v>147.0</v>
      </c>
      <c r="D42" s="25">
        <v>0.0</v>
      </c>
      <c r="E42" s="25">
        <v>0.0</v>
      </c>
      <c r="F42" s="18" t="s">
        <v>23</v>
      </c>
      <c r="G42" s="25">
        <v>147.0</v>
      </c>
      <c r="H42" s="22">
        <f>G42/G44</f>
        <v>0.00003488212748</v>
      </c>
      <c r="I42" s="42"/>
      <c r="J42" s="25">
        <v>0.0</v>
      </c>
      <c r="K42" s="25">
        <v>307.0</v>
      </c>
      <c r="L42" s="25">
        <v>0.0</v>
      </c>
      <c r="M42" s="25">
        <v>0.0</v>
      </c>
      <c r="N42" s="9">
        <v>0.0</v>
      </c>
      <c r="O42" s="18" t="s">
        <v>23</v>
      </c>
      <c r="P42" s="25">
        <v>307.0</v>
      </c>
      <c r="Q42" s="22">
        <f>P42/P44</f>
        <v>0.00009405389441</v>
      </c>
      <c r="R42" s="42"/>
      <c r="S42" s="9">
        <f t="shared" ref="S42:V42" si="33">B42+J42</f>
        <v>0</v>
      </c>
      <c r="T42" s="9">
        <f t="shared" si="33"/>
        <v>454</v>
      </c>
      <c r="U42" s="9">
        <f t="shared" si="33"/>
        <v>0</v>
      </c>
      <c r="V42" s="9">
        <f t="shared" si="33"/>
        <v>0</v>
      </c>
      <c r="W42" s="9">
        <f t="shared" si="25"/>
        <v>0</v>
      </c>
      <c r="X42" s="18" t="s">
        <v>23</v>
      </c>
      <c r="Y42" s="9">
        <f t="shared" si="26"/>
        <v>454</v>
      </c>
      <c r="Z42" s="22">
        <f>Y42/Y44</f>
        <v>0.0000607091592</v>
      </c>
    </row>
    <row r="43" ht="12.0" customHeight="1">
      <c r="A43" s="19"/>
      <c r="B43" s="3"/>
      <c r="C43" s="3"/>
      <c r="D43" s="3"/>
      <c r="E43" s="3"/>
      <c r="F43" s="18"/>
      <c r="G43" s="25"/>
      <c r="H43" s="9"/>
      <c r="I43" s="42"/>
      <c r="J43" s="25"/>
      <c r="K43" s="25"/>
      <c r="L43" s="25"/>
      <c r="M43" s="25"/>
      <c r="N43" s="9"/>
      <c r="O43" s="18"/>
      <c r="P43" s="25">
        <v>3264086.0</v>
      </c>
      <c r="Q43" s="9"/>
      <c r="R43" s="42"/>
      <c r="S43" s="9"/>
      <c r="T43" s="9"/>
      <c r="U43" s="9"/>
      <c r="V43" s="9"/>
      <c r="W43" s="9"/>
      <c r="X43" s="18"/>
      <c r="Y43" s="9"/>
      <c r="Z43" s="9"/>
    </row>
    <row r="44" ht="12.0" customHeight="1">
      <c r="A44" s="26" t="s">
        <v>11</v>
      </c>
      <c r="B44" s="64">
        <v>2907908.5</v>
      </c>
      <c r="C44" s="64">
        <v>768906.0</v>
      </c>
      <c r="D44" s="64">
        <v>427920.5</v>
      </c>
      <c r="E44" s="64">
        <v>109457.5</v>
      </c>
      <c r="F44" s="47" t="s">
        <v>23</v>
      </c>
      <c r="G44" s="27">
        <v>4214192.5</v>
      </c>
      <c r="H44" s="28">
        <f>G44/G44</f>
        <v>1</v>
      </c>
      <c r="I44" s="27"/>
      <c r="J44" s="27">
        <v>2124975.0</v>
      </c>
      <c r="K44" s="27">
        <v>478799.0</v>
      </c>
      <c r="L44" s="27">
        <v>121841.0</v>
      </c>
      <c r="M44" s="27">
        <v>538471.0</v>
      </c>
      <c r="N44" s="27" t="s">
        <v>27</v>
      </c>
      <c r="O44" s="47" t="s">
        <v>23</v>
      </c>
      <c r="P44" s="27">
        <v>3264086.0</v>
      </c>
      <c r="Q44" s="28">
        <f>P44/P44</f>
        <v>1</v>
      </c>
      <c r="R44" s="27"/>
      <c r="S44" s="27">
        <f t="shared" ref="S44:V44" si="34">B44+J44</f>
        <v>5032883.5</v>
      </c>
      <c r="T44" s="27">
        <f t="shared" si="34"/>
        <v>1247705</v>
      </c>
      <c r="U44" s="27">
        <f t="shared" si="34"/>
        <v>549761.5</v>
      </c>
      <c r="V44" s="27">
        <f t="shared" si="34"/>
        <v>647928.5</v>
      </c>
      <c r="W44" s="27" t="str">
        <f>N44</f>
        <v>?</v>
      </c>
      <c r="X44" s="47" t="s">
        <v>23</v>
      </c>
      <c r="Y44" s="27">
        <f>SUM(S44:X44)</f>
        <v>7478278.5</v>
      </c>
      <c r="Z44" s="28">
        <f>Y44/Y44</f>
        <v>1</v>
      </c>
    </row>
    <row r="45" ht="12.0" customHeight="1">
      <c r="A45" s="26" t="s">
        <v>12</v>
      </c>
      <c r="B45" s="28">
        <f>B44/G44</f>
        <v>0.6900274489</v>
      </c>
      <c r="C45" s="28">
        <f>C44/G44</f>
        <v>0.1824563069</v>
      </c>
      <c r="D45" s="28">
        <f>D44/G44</f>
        <v>0.1015427036</v>
      </c>
      <c r="E45" s="28">
        <f>E44/G44</f>
        <v>0.0259735406</v>
      </c>
      <c r="F45" s="47" t="s">
        <v>23</v>
      </c>
      <c r="G45" s="28">
        <f>G44/G44</f>
        <v>1</v>
      </c>
      <c r="H45" s="28"/>
      <c r="I45" s="28"/>
      <c r="J45" s="28">
        <f>J44/P44</f>
        <v>0.6510168543</v>
      </c>
      <c r="K45" s="28">
        <f>K44/P44</f>
        <v>0.1466870052</v>
      </c>
      <c r="L45" s="28">
        <f>L44/P44</f>
        <v>0.03732775423</v>
      </c>
      <c r="M45" s="28">
        <f>M44/P44</f>
        <v>0.1649683862</v>
      </c>
      <c r="N45" s="28" t="s">
        <v>27</v>
      </c>
      <c r="O45" s="47" t="s">
        <v>23</v>
      </c>
      <c r="P45" s="28">
        <f>P44/P44</f>
        <v>1</v>
      </c>
      <c r="Q45" s="28"/>
      <c r="R45" s="28"/>
      <c r="S45" s="28">
        <f>S44/Y44</f>
        <v>0.6730002767</v>
      </c>
      <c r="T45" s="28">
        <f>T44/Y44</f>
        <v>0.1668438799</v>
      </c>
      <c r="U45" s="28">
        <f>U44/Y44</f>
        <v>0.07351444587</v>
      </c>
      <c r="V45" s="28">
        <f>V44/Y44</f>
        <v>0.08664139748</v>
      </c>
      <c r="W45" s="28" t="s">
        <v>27</v>
      </c>
      <c r="X45" s="47" t="s">
        <v>23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35">SUM(B35:B42)</f>
        <v>0</v>
      </c>
      <c r="C46" s="9">
        <f t="shared" si="35"/>
        <v>766034.5</v>
      </c>
      <c r="D46" s="9">
        <f t="shared" si="35"/>
        <v>420816</v>
      </c>
      <c r="E46" s="9">
        <f t="shared" si="35"/>
        <v>8932.5</v>
      </c>
      <c r="F46" s="18" t="s">
        <v>23</v>
      </c>
      <c r="G46" s="9">
        <f>SUM(G35:G42)</f>
        <v>1195783</v>
      </c>
      <c r="H46" s="9"/>
      <c r="I46" s="9"/>
      <c r="J46" s="9">
        <f t="shared" ref="J46:M46" si="36">SUM(J35:J42)</f>
        <v>0</v>
      </c>
      <c r="K46" s="9">
        <f t="shared" si="36"/>
        <v>439430</v>
      </c>
      <c r="L46" s="9">
        <f t="shared" si="36"/>
        <v>53372</v>
      </c>
      <c r="M46" s="9">
        <f t="shared" si="36"/>
        <v>9165</v>
      </c>
      <c r="N46" s="9">
        <v>0.0</v>
      </c>
      <c r="O46" s="18" t="s">
        <v>23</v>
      </c>
      <c r="P46" s="9">
        <f>SUM(P35:P42)</f>
        <v>501967</v>
      </c>
      <c r="Q46" s="9"/>
      <c r="R46" s="9"/>
      <c r="S46" s="9">
        <f t="shared" ref="S46:V46" si="37">SUM(S35:S42)</f>
        <v>0</v>
      </c>
      <c r="T46" s="9">
        <f t="shared" si="37"/>
        <v>1205464.5</v>
      </c>
      <c r="U46" s="9">
        <f t="shared" si="37"/>
        <v>474188</v>
      </c>
      <c r="V46" s="9">
        <f t="shared" si="37"/>
        <v>18097.5</v>
      </c>
      <c r="W46" s="9">
        <v>0.0</v>
      </c>
      <c r="X46" s="18" t="s">
        <v>23</v>
      </c>
      <c r="Y46" s="9">
        <f>SUM(Y35:Y42)</f>
        <v>1697750</v>
      </c>
      <c r="Z46" s="9"/>
    </row>
    <row r="47" ht="12.0" customHeight="1">
      <c r="A47" s="29" t="s">
        <v>22</v>
      </c>
      <c r="B47" s="22">
        <f t="shared" ref="B47:E47" si="38">B46/B44</f>
        <v>0</v>
      </c>
      <c r="C47" s="22">
        <f t="shared" si="38"/>
        <v>0.9962654733</v>
      </c>
      <c r="D47" s="22">
        <f t="shared" si="38"/>
        <v>0.9833976171</v>
      </c>
      <c r="E47" s="22">
        <f t="shared" si="38"/>
        <v>0.08160701642</v>
      </c>
      <c r="F47" s="18" t="s">
        <v>23</v>
      </c>
      <c r="G47" s="22">
        <f>G46/G44</f>
        <v>0.2837513948</v>
      </c>
      <c r="H47" s="22"/>
      <c r="I47" s="22"/>
      <c r="J47" s="22">
        <f t="shared" ref="J47:M47" si="39">J46/J44</f>
        <v>0</v>
      </c>
      <c r="K47" s="22">
        <f t="shared" si="39"/>
        <v>0.9177755175</v>
      </c>
      <c r="L47" s="22">
        <f t="shared" si="39"/>
        <v>0.4380463063</v>
      </c>
      <c r="M47" s="22">
        <f t="shared" si="39"/>
        <v>0.01702041521</v>
      </c>
      <c r="N47" s="22">
        <v>0.0</v>
      </c>
      <c r="O47" s="18" t="s">
        <v>23</v>
      </c>
      <c r="P47" s="22">
        <f>P46/P44</f>
        <v>0.1537848574</v>
      </c>
      <c r="Q47" s="22"/>
      <c r="R47" s="22"/>
      <c r="S47" s="22">
        <f t="shared" ref="S47:V47" si="40">S46/S44</f>
        <v>0</v>
      </c>
      <c r="T47" s="22">
        <f t="shared" si="40"/>
        <v>0.966145443</v>
      </c>
      <c r="U47" s="22">
        <f t="shared" si="40"/>
        <v>0.8625340261</v>
      </c>
      <c r="V47" s="22">
        <f t="shared" si="40"/>
        <v>0.02793132267</v>
      </c>
      <c r="W47" s="22">
        <v>0.0</v>
      </c>
      <c r="X47" s="18" t="s">
        <v>23</v>
      </c>
      <c r="Y47" s="22">
        <f>Y46/Y44</f>
        <v>0.2270241741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0.6406133053</v>
      </c>
      <c r="D48" s="32">
        <f>D46/G46</f>
        <v>0.3519166939</v>
      </c>
      <c r="E48" s="32">
        <f>E46/G46</f>
        <v>0.007470000828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0.875416113</v>
      </c>
      <c r="L48" s="32">
        <f>L46/P46</f>
        <v>0.1063257146</v>
      </c>
      <c r="M48" s="32">
        <f>M46/P46</f>
        <v>0.01825817235</v>
      </c>
      <c r="N48" s="32">
        <v>0.0</v>
      </c>
      <c r="O48" s="48" t="s">
        <v>23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0.7100365189</v>
      </c>
      <c r="U48" s="32">
        <f>U46/Y46</f>
        <v>0.2793037844</v>
      </c>
      <c r="V48" s="32">
        <f>V46/Y46</f>
        <v>0.01065969666</v>
      </c>
      <c r="W48" s="32">
        <v>0.0</v>
      </c>
      <c r="X48" s="48" t="s">
        <v>23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  <c r="X49" s="9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9"/>
      <c r="P50" s="33"/>
      <c r="Q50" s="33"/>
      <c r="R50" s="9"/>
      <c r="S50" s="4"/>
      <c r="X50" s="9"/>
    </row>
    <row r="51" ht="12.0" customHeight="1">
      <c r="A51" s="9"/>
      <c r="B51" s="9"/>
      <c r="C51" s="9"/>
      <c r="D51" s="9"/>
      <c r="E51" s="9"/>
      <c r="F51" s="9"/>
      <c r="G51" s="9"/>
      <c r="H51" s="7"/>
      <c r="I51" s="7"/>
      <c r="J51" s="9"/>
      <c r="K51" s="9"/>
      <c r="L51" s="33"/>
      <c r="M51" s="33"/>
      <c r="N51" s="46"/>
      <c r="O51" s="9"/>
      <c r="P51" s="33"/>
      <c r="Q51" s="33"/>
      <c r="R51" s="7"/>
      <c r="S51" s="4"/>
      <c r="X51" s="9"/>
    </row>
    <row r="52" ht="12.0" customHeight="1">
      <c r="A52" s="41"/>
      <c r="B52" s="10" t="s">
        <v>3</v>
      </c>
      <c r="C52" s="11"/>
      <c r="D52" s="11"/>
      <c r="E52" s="11"/>
      <c r="F52" s="11"/>
      <c r="G52" s="11"/>
      <c r="H52" s="10"/>
      <c r="I52" s="9"/>
      <c r="J52" s="10" t="s">
        <v>4</v>
      </c>
      <c r="K52" s="11"/>
      <c r="L52" s="11"/>
      <c r="M52" s="11"/>
      <c r="N52" s="11"/>
      <c r="O52" s="11"/>
      <c r="P52" s="11"/>
      <c r="Q52" s="13"/>
      <c r="R52" s="9"/>
      <c r="S52" s="10" t="s">
        <v>5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47"/>
      <c r="P54" s="27"/>
      <c r="Q54" s="27"/>
      <c r="R54" s="27"/>
      <c r="S54" s="9"/>
      <c r="T54" s="9"/>
      <c r="U54" s="9"/>
      <c r="V54" s="9"/>
      <c r="W54" s="9"/>
      <c r="X54" s="47"/>
      <c r="Y54" s="9"/>
    </row>
    <row r="55" ht="12.0" customHeight="1">
      <c r="A55" s="19" t="s">
        <v>62</v>
      </c>
      <c r="B55" s="9">
        <f t="shared" ref="B55:E55" si="41">B34/B9</f>
        <v>258.2511989</v>
      </c>
      <c r="C55" s="9">
        <f t="shared" si="41"/>
        <v>168.9117647</v>
      </c>
      <c r="D55" s="9">
        <f t="shared" si="41"/>
        <v>182.1666667</v>
      </c>
      <c r="E55" s="9">
        <f t="shared" si="41"/>
        <v>311.2229102</v>
      </c>
      <c r="F55" s="18" t="s">
        <v>23</v>
      </c>
      <c r="G55" s="9">
        <f t="shared" ref="G55:G63" si="45">G34/G9</f>
        <v>259.3358106</v>
      </c>
      <c r="H55" s="9"/>
      <c r="I55" s="9"/>
      <c r="J55" s="9">
        <f t="shared" ref="J55:M55" si="42">J34/J9</f>
        <v>932.8248464</v>
      </c>
      <c r="K55" s="9">
        <f t="shared" si="42"/>
        <v>894.75</v>
      </c>
      <c r="L55" s="9">
        <f t="shared" si="42"/>
        <v>1160.491525</v>
      </c>
      <c r="M55" s="9">
        <f t="shared" si="42"/>
        <v>1080.216327</v>
      </c>
      <c r="N55" s="9" t="s">
        <v>27</v>
      </c>
      <c r="O55" s="18" t="s">
        <v>23</v>
      </c>
      <c r="P55" s="9">
        <f t="shared" ref="P55:P57" si="47">P34/P9</f>
        <v>957.0751906</v>
      </c>
      <c r="Q55" s="9"/>
      <c r="R55" s="9"/>
      <c r="S55" s="9">
        <f t="shared" ref="S55:V55" si="43">S34/S9</f>
        <v>371.7597503</v>
      </c>
      <c r="T55" s="9">
        <f t="shared" si="43"/>
        <v>692.4672131</v>
      </c>
      <c r="U55" s="9">
        <f t="shared" si="43"/>
        <v>771.1581633</v>
      </c>
      <c r="V55" s="9">
        <f t="shared" si="43"/>
        <v>774.699877</v>
      </c>
      <c r="W55" s="9" t="s">
        <v>27</v>
      </c>
      <c r="X55" s="18" t="s">
        <v>23</v>
      </c>
      <c r="Y55" s="9">
        <f t="shared" ref="Y55:Y63" si="49">Y34/Y9</f>
        <v>397.9709811</v>
      </c>
      <c r="Z55" s="3"/>
    </row>
    <row r="56" ht="12.0" customHeight="1">
      <c r="A56" s="19" t="s">
        <v>16</v>
      </c>
      <c r="B56" s="9"/>
      <c r="C56" s="9">
        <f t="shared" ref="C56:E56" si="44">C35/C10</f>
        <v>182.598904</v>
      </c>
      <c r="D56" s="9">
        <f t="shared" si="44"/>
        <v>161.5111721</v>
      </c>
      <c r="E56" s="9">
        <f t="shared" si="44"/>
        <v>228.5657895</v>
      </c>
      <c r="F56" s="18" t="s">
        <v>23</v>
      </c>
      <c r="G56" s="9">
        <f t="shared" si="45"/>
        <v>171.045505</v>
      </c>
      <c r="H56" s="9"/>
      <c r="I56" s="9"/>
      <c r="J56" s="9"/>
      <c r="K56" s="9">
        <f t="shared" ref="K56:M56" si="46">K35/K10</f>
        <v>856.6134454</v>
      </c>
      <c r="L56" s="9">
        <f t="shared" si="46"/>
        <v>740.390625</v>
      </c>
      <c r="M56" s="9">
        <f t="shared" si="46"/>
        <v>788.4444444</v>
      </c>
      <c r="N56" s="9"/>
      <c r="O56" s="18" t="s">
        <v>23</v>
      </c>
      <c r="P56" s="9">
        <f t="shared" si="47"/>
        <v>814.6770833</v>
      </c>
      <c r="Q56" s="9"/>
      <c r="R56" s="9"/>
      <c r="S56" s="9"/>
      <c r="T56" s="9">
        <f t="shared" ref="T56:V56" si="48">T35/T10</f>
        <v>222.0130221</v>
      </c>
      <c r="U56" s="9">
        <f t="shared" si="48"/>
        <v>175.6787763</v>
      </c>
      <c r="V56" s="9">
        <f t="shared" si="48"/>
        <v>335.7765957</v>
      </c>
      <c r="W56" s="9"/>
      <c r="X56" s="18" t="s">
        <v>23</v>
      </c>
      <c r="Y56" s="9">
        <f t="shared" si="49"/>
        <v>197.3553332</v>
      </c>
      <c r="Z56" s="3"/>
    </row>
    <row r="57" ht="12.0" customHeight="1">
      <c r="A57" s="19" t="s">
        <v>17</v>
      </c>
      <c r="B57" s="9"/>
      <c r="C57" s="9">
        <f t="shared" ref="C57:C63" si="50">C36/C11</f>
        <v>232.4122908</v>
      </c>
      <c r="D57" s="9"/>
      <c r="E57" s="9"/>
      <c r="F57" s="18" t="s">
        <v>23</v>
      </c>
      <c r="G57" s="9">
        <f t="shared" si="45"/>
        <v>232.4122908</v>
      </c>
      <c r="H57" s="9"/>
      <c r="I57" s="9"/>
      <c r="J57" s="9"/>
      <c r="K57" s="9">
        <f>K36/K11</f>
        <v>882.0308989</v>
      </c>
      <c r="L57" s="9"/>
      <c r="M57" s="9">
        <f>M36/M11</f>
        <v>1337</v>
      </c>
      <c r="N57" s="9"/>
      <c r="O57" s="18" t="s">
        <v>23</v>
      </c>
      <c r="P57" s="9">
        <f t="shared" si="47"/>
        <v>883.3053221</v>
      </c>
      <c r="Q57" s="9"/>
      <c r="R57" s="9"/>
      <c r="S57" s="9"/>
      <c r="T57" s="9">
        <f t="shared" ref="T57:T61" si="51">T36/T11</f>
        <v>343.117999</v>
      </c>
      <c r="U57" s="9"/>
      <c r="V57" s="9">
        <f>V36/V11</f>
        <v>1337</v>
      </c>
      <c r="W57" s="9"/>
      <c r="X57" s="18" t="s">
        <v>23</v>
      </c>
      <c r="Y57" s="9">
        <f t="shared" si="49"/>
        <v>343.5935407</v>
      </c>
      <c r="Z57" s="3"/>
    </row>
    <row r="58" ht="12.0" customHeight="1">
      <c r="A58" s="19" t="s">
        <v>18</v>
      </c>
      <c r="B58" s="9"/>
      <c r="C58" s="9">
        <f t="shared" si="50"/>
        <v>270.1666667</v>
      </c>
      <c r="D58" s="9">
        <f t="shared" ref="D58:D59" si="52">D37/D12</f>
        <v>166.56</v>
      </c>
      <c r="E58" s="9"/>
      <c r="F58" s="18" t="s">
        <v>23</v>
      </c>
      <c r="G58" s="9">
        <f t="shared" si="45"/>
        <v>177.6607143</v>
      </c>
      <c r="H58" s="9"/>
      <c r="I58" s="9"/>
      <c r="J58" s="9"/>
      <c r="K58" s="9"/>
      <c r="L58" s="9"/>
      <c r="M58" s="9"/>
      <c r="N58" s="9"/>
      <c r="O58" s="18" t="s">
        <v>23</v>
      </c>
      <c r="P58" s="9"/>
      <c r="Q58" s="9"/>
      <c r="R58" s="9"/>
      <c r="S58" s="9"/>
      <c r="T58" s="9">
        <f t="shared" si="51"/>
        <v>270.1666667</v>
      </c>
      <c r="U58" s="9">
        <f t="shared" ref="U58:U59" si="54">U37/U12</f>
        <v>166.56</v>
      </c>
      <c r="V58" s="9"/>
      <c r="W58" s="9"/>
      <c r="X58" s="18" t="s">
        <v>23</v>
      </c>
      <c r="Y58" s="9">
        <f t="shared" si="49"/>
        <v>177.6607143</v>
      </c>
      <c r="Z58" s="3"/>
    </row>
    <row r="59" ht="12.0" customHeight="1">
      <c r="A59" s="19" t="s">
        <v>63</v>
      </c>
      <c r="B59" s="9"/>
      <c r="C59" s="9">
        <f t="shared" si="50"/>
        <v>196.2894737</v>
      </c>
      <c r="D59" s="9">
        <f t="shared" si="52"/>
        <v>165.6071429</v>
      </c>
      <c r="E59" s="9">
        <f>E38/E13</f>
        <v>247</v>
      </c>
      <c r="F59" s="18" t="s">
        <v>23</v>
      </c>
      <c r="G59" s="9">
        <f t="shared" si="45"/>
        <v>179.4479167</v>
      </c>
      <c r="H59" s="9"/>
      <c r="I59" s="9"/>
      <c r="J59" s="9"/>
      <c r="K59" s="9">
        <f t="shared" ref="K59:M59" si="53">K38/K13</f>
        <v>836.9047619</v>
      </c>
      <c r="L59" s="9">
        <f t="shared" si="53"/>
        <v>997.8333333</v>
      </c>
      <c r="M59" s="9">
        <f t="shared" si="53"/>
        <v>732</v>
      </c>
      <c r="N59" s="9"/>
      <c r="O59" s="18" t="s">
        <v>23</v>
      </c>
      <c r="P59" s="9">
        <f t="shared" ref="P59:P63" si="55">P38/P13</f>
        <v>867.6428571</v>
      </c>
      <c r="Q59" s="9"/>
      <c r="R59" s="9"/>
      <c r="S59" s="9"/>
      <c r="T59" s="9">
        <f t="shared" si="51"/>
        <v>532.6125</v>
      </c>
      <c r="U59" s="9">
        <f t="shared" si="54"/>
        <v>312.4705882</v>
      </c>
      <c r="V59" s="9">
        <f>V38/V13</f>
        <v>489.5</v>
      </c>
      <c r="W59" s="9"/>
      <c r="X59" s="18" t="s">
        <v>23</v>
      </c>
      <c r="Y59" s="9">
        <f t="shared" si="49"/>
        <v>432.9934211</v>
      </c>
      <c r="Z59" s="3"/>
    </row>
    <row r="60" ht="12.0" customHeight="1">
      <c r="A60" s="19" t="s">
        <v>19</v>
      </c>
      <c r="B60" s="9"/>
      <c r="C60" s="9">
        <f t="shared" si="50"/>
        <v>291.7142857</v>
      </c>
      <c r="D60" s="9"/>
      <c r="E60" s="9"/>
      <c r="F60" s="18" t="s">
        <v>23</v>
      </c>
      <c r="G60" s="9">
        <f t="shared" si="45"/>
        <v>291.7142857</v>
      </c>
      <c r="H60" s="9"/>
      <c r="I60" s="9"/>
      <c r="J60" s="9"/>
      <c r="K60" s="9">
        <f t="shared" ref="K60:K63" si="56">K39/K14</f>
        <v>964</v>
      </c>
      <c r="L60" s="9"/>
      <c r="M60" s="9"/>
      <c r="N60" s="9"/>
      <c r="O60" s="18" t="s">
        <v>23</v>
      </c>
      <c r="P60" s="9">
        <f t="shared" si="55"/>
        <v>964</v>
      </c>
      <c r="Q60" s="9"/>
      <c r="R60" s="9"/>
      <c r="S60" s="9"/>
      <c r="T60" s="9">
        <f t="shared" si="51"/>
        <v>393.5757576</v>
      </c>
      <c r="U60" s="9"/>
      <c r="V60" s="9"/>
      <c r="W60" s="9"/>
      <c r="X60" s="18" t="s">
        <v>23</v>
      </c>
      <c r="Y60" s="9">
        <f t="shared" si="49"/>
        <v>393.5757576</v>
      </c>
      <c r="Z60" s="3"/>
    </row>
    <row r="61" ht="12.0" customHeight="1">
      <c r="A61" s="19" t="s">
        <v>64</v>
      </c>
      <c r="B61" s="9"/>
      <c r="C61" s="9">
        <f t="shared" si="50"/>
        <v>168</v>
      </c>
      <c r="D61" s="9"/>
      <c r="E61" s="9"/>
      <c r="F61" s="18" t="s">
        <v>23</v>
      </c>
      <c r="G61" s="9">
        <f t="shared" si="45"/>
        <v>168</v>
      </c>
      <c r="H61" s="9"/>
      <c r="I61" s="9"/>
      <c r="J61" s="9"/>
      <c r="K61" s="9">
        <f t="shared" si="56"/>
        <v>236.5</v>
      </c>
      <c r="L61" s="9"/>
      <c r="M61" s="9"/>
      <c r="N61" s="9"/>
      <c r="O61" s="18" t="s">
        <v>23</v>
      </c>
      <c r="P61" s="9">
        <f t="shared" si="55"/>
        <v>236.5</v>
      </c>
      <c r="Q61" s="9"/>
      <c r="R61" s="9"/>
      <c r="S61" s="9"/>
      <c r="T61" s="9">
        <f t="shared" si="51"/>
        <v>202.25</v>
      </c>
      <c r="U61" s="9"/>
      <c r="V61" s="9"/>
      <c r="W61" s="9"/>
      <c r="X61" s="18" t="s">
        <v>23</v>
      </c>
      <c r="Y61" s="9">
        <f t="shared" si="49"/>
        <v>202.25</v>
      </c>
      <c r="Z61" s="3"/>
    </row>
    <row r="62" ht="12.0" customHeight="1">
      <c r="A62" s="19" t="s">
        <v>65</v>
      </c>
      <c r="B62" s="9"/>
      <c r="C62" s="9">
        <f t="shared" si="50"/>
        <v>213.5</v>
      </c>
      <c r="D62" s="9"/>
      <c r="E62" s="9"/>
      <c r="F62" s="18" t="s">
        <v>23</v>
      </c>
      <c r="G62" s="9">
        <f t="shared" si="45"/>
        <v>213.5</v>
      </c>
      <c r="H62" s="9"/>
      <c r="I62" s="9"/>
      <c r="J62" s="9"/>
      <c r="K62" s="9">
        <f t="shared" si="56"/>
        <v>315</v>
      </c>
      <c r="L62" s="9"/>
      <c r="M62" s="9"/>
      <c r="N62" s="9"/>
      <c r="O62" s="18" t="s">
        <v>23</v>
      </c>
      <c r="P62" s="9">
        <f t="shared" si="55"/>
        <v>315</v>
      </c>
      <c r="Q62" s="9"/>
      <c r="R62" s="9"/>
      <c r="S62" s="9"/>
      <c r="T62" s="9"/>
      <c r="U62" s="9"/>
      <c r="V62" s="9"/>
      <c r="W62" s="9"/>
      <c r="X62" s="18" t="s">
        <v>23</v>
      </c>
      <c r="Y62" s="9">
        <f t="shared" si="49"/>
        <v>264.25</v>
      </c>
      <c r="Z62" s="3"/>
    </row>
    <row r="63" ht="12.0" customHeight="1">
      <c r="A63" s="19" t="s">
        <v>66</v>
      </c>
      <c r="B63" s="9"/>
      <c r="C63" s="9">
        <f t="shared" si="50"/>
        <v>147</v>
      </c>
      <c r="D63" s="9"/>
      <c r="E63" s="9"/>
      <c r="F63" s="18" t="s">
        <v>23</v>
      </c>
      <c r="G63" s="9">
        <f t="shared" si="45"/>
        <v>147</v>
      </c>
      <c r="H63" s="9"/>
      <c r="I63" s="9"/>
      <c r="J63" s="9"/>
      <c r="K63" s="9">
        <f t="shared" si="56"/>
        <v>307</v>
      </c>
      <c r="L63" s="9"/>
      <c r="M63" s="9"/>
      <c r="N63" s="9"/>
      <c r="O63" s="18" t="s">
        <v>23</v>
      </c>
      <c r="P63" s="9">
        <f t="shared" si="55"/>
        <v>307</v>
      </c>
      <c r="Q63" s="9"/>
      <c r="R63" s="9"/>
      <c r="S63" s="9"/>
      <c r="T63" s="9">
        <f>T42/T17</f>
        <v>227</v>
      </c>
      <c r="U63" s="9"/>
      <c r="V63" s="9"/>
      <c r="W63" s="9"/>
      <c r="X63" s="18" t="s">
        <v>23</v>
      </c>
      <c r="Y63" s="9">
        <f t="shared" si="49"/>
        <v>227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18"/>
      <c r="P64" s="27"/>
      <c r="Q64" s="27"/>
      <c r="R64" s="27"/>
      <c r="S64" s="27"/>
      <c r="T64" s="27"/>
      <c r="U64" s="27"/>
      <c r="V64" s="27"/>
      <c r="W64" s="27"/>
      <c r="X64" s="18"/>
      <c r="Y64" s="27"/>
    </row>
    <row r="65" ht="12.0" customHeight="1">
      <c r="A65" s="26" t="s">
        <v>11</v>
      </c>
      <c r="B65" s="27">
        <f t="shared" ref="B65:E65" si="57">B44/B19</f>
        <v>258.2511989</v>
      </c>
      <c r="C65" s="27">
        <f t="shared" si="57"/>
        <v>206.6951613</v>
      </c>
      <c r="D65" s="27">
        <f t="shared" si="57"/>
        <v>161.9071131</v>
      </c>
      <c r="E65" s="27">
        <f t="shared" si="57"/>
        <v>302.3687845</v>
      </c>
      <c r="F65" s="47" t="s">
        <v>23</v>
      </c>
      <c r="G65" s="27">
        <f>G44/G19</f>
        <v>234.3170698</v>
      </c>
      <c r="H65" s="27"/>
      <c r="I65" s="27"/>
      <c r="J65" s="27">
        <f t="shared" ref="J65:M65" si="58">J44/J19</f>
        <v>932.8248464</v>
      </c>
      <c r="K65" s="27">
        <f t="shared" si="58"/>
        <v>872.129326</v>
      </c>
      <c r="L65" s="27">
        <f t="shared" si="58"/>
        <v>944.503876</v>
      </c>
      <c r="M65" s="27">
        <f t="shared" si="58"/>
        <v>1074.792415</v>
      </c>
      <c r="N65" s="27" t="s">
        <v>27</v>
      </c>
      <c r="O65" s="47" t="s">
        <v>23</v>
      </c>
      <c r="P65" s="27">
        <f>P44/P19</f>
        <v>940.1169355</v>
      </c>
      <c r="Q65" s="27"/>
      <c r="R65" s="27"/>
      <c r="S65" s="27">
        <f t="shared" ref="S65:V65" si="59">S44/S19</f>
        <v>371.7597503</v>
      </c>
      <c r="T65" s="27">
        <f t="shared" si="59"/>
        <v>292.2710237</v>
      </c>
      <c r="U65" s="27">
        <f t="shared" si="59"/>
        <v>198.3266595</v>
      </c>
      <c r="V65" s="27">
        <f t="shared" si="59"/>
        <v>750.7862109</v>
      </c>
      <c r="W65" s="27" t="s">
        <v>27</v>
      </c>
      <c r="X65" s="47" t="s">
        <v>23</v>
      </c>
      <c r="Y65" s="27">
        <f>Y44/Y19</f>
        <v>348.5239549</v>
      </c>
    </row>
    <row r="66" ht="12.0" customHeight="1">
      <c r="A66" s="29" t="s">
        <v>29</v>
      </c>
      <c r="B66" s="27"/>
      <c r="C66" s="27">
        <f t="shared" ref="C66:E66" si="60">C46/C21</f>
        <v>206.86862</v>
      </c>
      <c r="D66" s="27">
        <f t="shared" si="60"/>
        <v>161.6036866</v>
      </c>
      <c r="E66" s="27">
        <f t="shared" si="60"/>
        <v>229.0384615</v>
      </c>
      <c r="F66" s="47" t="s">
        <v>23</v>
      </c>
      <c r="G66" s="27">
        <f>G46/G21</f>
        <v>188.4309801</v>
      </c>
      <c r="H66" s="27"/>
      <c r="I66" s="27"/>
      <c r="J66" s="27"/>
      <c r="K66" s="27">
        <f t="shared" ref="K66:M66" si="61">K46/K21</f>
        <v>870.1584158</v>
      </c>
      <c r="L66" s="27">
        <f t="shared" si="61"/>
        <v>762.4571429</v>
      </c>
      <c r="M66" s="27">
        <f t="shared" si="61"/>
        <v>833.1818182</v>
      </c>
      <c r="N66" s="27"/>
      <c r="O66" s="47" t="s">
        <v>23</v>
      </c>
      <c r="P66" s="27">
        <f>P46/P21</f>
        <v>856.5989761</v>
      </c>
      <c r="Q66" s="27"/>
      <c r="R66" s="27"/>
      <c r="S66" s="27"/>
      <c r="T66" s="27">
        <f t="shared" ref="T66:V66" si="62">T46/T21</f>
        <v>286.4697006</v>
      </c>
      <c r="U66" s="27">
        <f t="shared" si="62"/>
        <v>177.3328347</v>
      </c>
      <c r="V66" s="27">
        <f t="shared" si="62"/>
        <v>361.95</v>
      </c>
      <c r="W66" s="27"/>
      <c r="X66" s="47" t="s">
        <v>23</v>
      </c>
      <c r="Y66" s="27">
        <f>Y46/Y21</f>
        <v>244.9148875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48"/>
      <c r="Y67" s="31"/>
    </row>
    <row r="68" ht="12.0" customHeight="1">
      <c r="R68" s="4"/>
    </row>
    <row r="69" ht="12.0" customHeight="1">
      <c r="A69" s="2" t="s">
        <v>73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1"/>
      <c r="P69" s="37"/>
      <c r="Q69" s="37"/>
      <c r="R69" s="37"/>
      <c r="S69" s="4"/>
      <c r="T69" s="38"/>
      <c r="U69" s="39"/>
      <c r="X69" s="1"/>
    </row>
    <row r="70" ht="12.0" customHeight="1">
      <c r="A70" s="6" t="s">
        <v>77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  <c r="X70" s="1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  <c r="X71" s="1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  <c r="X72" s="7"/>
    </row>
    <row r="73" ht="12.0" customHeight="1">
      <c r="A73" s="9"/>
      <c r="B73" s="10" t="s">
        <v>3</v>
      </c>
      <c r="C73" s="11"/>
      <c r="D73" s="11"/>
      <c r="E73" s="11"/>
      <c r="F73" s="11"/>
      <c r="G73" s="11"/>
      <c r="H73" s="10"/>
      <c r="I73" s="9"/>
      <c r="J73" s="10" t="s">
        <v>4</v>
      </c>
      <c r="K73" s="11"/>
      <c r="L73" s="11"/>
      <c r="M73" s="11"/>
      <c r="N73" s="11"/>
      <c r="O73" s="11"/>
      <c r="P73" s="11"/>
      <c r="Q73" s="13"/>
      <c r="R73" s="9"/>
      <c r="S73" s="10" t="s">
        <v>5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16" t="s">
        <v>13</v>
      </c>
      <c r="C74" s="16" t="s">
        <v>7</v>
      </c>
      <c r="D74" s="16" t="s">
        <v>8</v>
      </c>
      <c r="E74" s="16" t="s">
        <v>60</v>
      </c>
      <c r="F74" s="16" t="s">
        <v>61</v>
      </c>
      <c r="G74" s="16" t="s">
        <v>11</v>
      </c>
      <c r="H74" s="17" t="s">
        <v>12</v>
      </c>
      <c r="I74" s="16"/>
      <c r="J74" s="16" t="s">
        <v>13</v>
      </c>
      <c r="K74" s="16" t="s">
        <v>7</v>
      </c>
      <c r="L74" s="16" t="s">
        <v>8</v>
      </c>
      <c r="M74" s="16" t="s">
        <v>60</v>
      </c>
      <c r="N74" s="16" t="s">
        <v>14</v>
      </c>
      <c r="O74" s="16" t="s">
        <v>61</v>
      </c>
      <c r="P74" s="16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60</v>
      </c>
      <c r="W74" s="16" t="s">
        <v>14</v>
      </c>
      <c r="X74" s="16" t="s">
        <v>61</v>
      </c>
      <c r="Y74" s="16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18"/>
      <c r="P75" s="9"/>
      <c r="Q75" s="41"/>
      <c r="R75" s="9"/>
      <c r="S75" s="9"/>
      <c r="T75" s="9"/>
      <c r="U75" s="9"/>
      <c r="V75" s="9"/>
      <c r="W75" s="9"/>
      <c r="X75" s="18"/>
      <c r="Y75" s="9"/>
      <c r="Z75" s="9"/>
    </row>
    <row r="76" ht="12.0" customHeight="1">
      <c r="A76" s="19" t="s">
        <v>62</v>
      </c>
      <c r="B76" s="25">
        <v>129506.3</v>
      </c>
      <c r="C76" s="25">
        <v>126.1</v>
      </c>
      <c r="D76" s="25">
        <v>313.2</v>
      </c>
      <c r="E76" s="25">
        <v>4251.9</v>
      </c>
      <c r="F76" s="18" t="s">
        <v>23</v>
      </c>
      <c r="G76" s="25">
        <v>134197.5</v>
      </c>
      <c r="H76" s="9">
        <f>G76/G86</f>
        <v>0.7160675314</v>
      </c>
      <c r="I76" s="42"/>
      <c r="J76" s="25">
        <v>125823.4</v>
      </c>
      <c r="K76" s="25">
        <v>2442.7</v>
      </c>
      <c r="L76" s="25">
        <v>4061.6</v>
      </c>
      <c r="M76" s="25">
        <v>30808.6</v>
      </c>
      <c r="N76" s="9" t="s">
        <v>27</v>
      </c>
      <c r="O76" s="18" t="s">
        <v>23</v>
      </c>
      <c r="P76" s="25">
        <v>163136.4</v>
      </c>
      <c r="Q76" s="22">
        <f>P76/P86</f>
        <v>0.8456589173</v>
      </c>
      <c r="R76" s="42"/>
      <c r="S76" s="9">
        <f t="shared" ref="S76:V76" si="63">B76+J76</f>
        <v>255329.7</v>
      </c>
      <c r="T76" s="9">
        <f t="shared" si="63"/>
        <v>2568.8</v>
      </c>
      <c r="U76" s="9">
        <f t="shared" si="63"/>
        <v>4374.8</v>
      </c>
      <c r="V76" s="9">
        <f t="shared" si="63"/>
        <v>35060.5</v>
      </c>
      <c r="W76" s="9" t="str">
        <f t="shared" ref="W76:W84" si="65">N76</f>
        <v>?</v>
      </c>
      <c r="X76" s="18" t="s">
        <v>23</v>
      </c>
      <c r="Y76" s="9">
        <f t="shared" ref="Y76:Y84" si="66">SUM(S76:X76)</f>
        <v>297333.8</v>
      </c>
      <c r="Z76" s="22">
        <f>Y76/Y86</f>
        <v>0.7818002447</v>
      </c>
    </row>
    <row r="77" ht="12.0" customHeight="1">
      <c r="A77" s="19" t="s">
        <v>16</v>
      </c>
      <c r="B77" s="25">
        <v>0.0</v>
      </c>
      <c r="C77" s="25">
        <v>15611.4</v>
      </c>
      <c r="D77" s="25">
        <v>18739.7</v>
      </c>
      <c r="E77" s="25">
        <v>366.2</v>
      </c>
      <c r="F77" s="18" t="s">
        <v>23</v>
      </c>
      <c r="G77" s="25">
        <v>34717.4</v>
      </c>
      <c r="H77" s="9">
        <f>G77/G86</f>
        <v>0.1852493744</v>
      </c>
      <c r="I77" s="42"/>
      <c r="J77" s="25">
        <v>0.0</v>
      </c>
      <c r="K77" s="25">
        <v>5985.7</v>
      </c>
      <c r="L77" s="25">
        <v>2717.2</v>
      </c>
      <c r="M77" s="25">
        <v>421.0</v>
      </c>
      <c r="N77" s="9">
        <v>0.0</v>
      </c>
      <c r="O77" s="18" t="s">
        <v>23</v>
      </c>
      <c r="P77" s="25">
        <v>9123.9</v>
      </c>
      <c r="Q77" s="22">
        <f>P77/P86</f>
        <v>0.04729605039</v>
      </c>
      <c r="R77" s="42"/>
      <c r="S77" s="9">
        <f t="shared" ref="S77:V77" si="64">B77+J77</f>
        <v>0</v>
      </c>
      <c r="T77" s="9">
        <f t="shared" si="64"/>
        <v>21597.1</v>
      </c>
      <c r="U77" s="9">
        <f t="shared" si="64"/>
        <v>21456.9</v>
      </c>
      <c r="V77" s="9">
        <f t="shared" si="64"/>
        <v>787.2</v>
      </c>
      <c r="W77" s="9">
        <f t="shared" si="65"/>
        <v>0</v>
      </c>
      <c r="X77" s="18" t="s">
        <v>23</v>
      </c>
      <c r="Y77" s="9">
        <f t="shared" si="66"/>
        <v>43841.2</v>
      </c>
      <c r="Z77" s="22">
        <f>Y77/Y86</f>
        <v>0.1152746875</v>
      </c>
    </row>
    <row r="78" ht="12.0" customHeight="1">
      <c r="A78" s="19" t="s">
        <v>17</v>
      </c>
      <c r="B78" s="25">
        <v>0.0</v>
      </c>
      <c r="C78" s="25">
        <v>17472.2</v>
      </c>
      <c r="D78" s="25">
        <v>0.0</v>
      </c>
      <c r="E78" s="25">
        <v>0.0</v>
      </c>
      <c r="F78" s="18" t="s">
        <v>23</v>
      </c>
      <c r="G78" s="25">
        <v>17472.2</v>
      </c>
      <c r="H78" s="9">
        <f>G78/G86</f>
        <v>0.09323031445</v>
      </c>
      <c r="I78" s="42"/>
      <c r="J78" s="25">
        <v>0.0</v>
      </c>
      <c r="K78" s="25">
        <v>18767.6</v>
      </c>
      <c r="L78" s="25">
        <v>0.0</v>
      </c>
      <c r="M78" s="25">
        <v>74.6</v>
      </c>
      <c r="N78" s="9">
        <v>0.0</v>
      </c>
      <c r="O78" s="18" t="s">
        <v>23</v>
      </c>
      <c r="P78" s="25">
        <v>18842.2</v>
      </c>
      <c r="Q78" s="22">
        <f>P78/P86</f>
        <v>0.09767332399</v>
      </c>
      <c r="R78" s="42"/>
      <c r="S78" s="9">
        <f t="shared" ref="S78:V78" si="67">B78+J78</f>
        <v>0</v>
      </c>
      <c r="T78" s="9">
        <f t="shared" si="67"/>
        <v>36239.8</v>
      </c>
      <c r="U78" s="9">
        <f t="shared" si="67"/>
        <v>0</v>
      </c>
      <c r="V78" s="9">
        <f t="shared" si="67"/>
        <v>74.6</v>
      </c>
      <c r="W78" s="9">
        <f t="shared" si="65"/>
        <v>0</v>
      </c>
      <c r="X78" s="18" t="s">
        <v>23</v>
      </c>
      <c r="Y78" s="9">
        <f t="shared" si="66"/>
        <v>36314.4</v>
      </c>
      <c r="Z78" s="22">
        <f>Y78/Y86</f>
        <v>0.09548395375</v>
      </c>
    </row>
    <row r="79" ht="12.0" customHeight="1">
      <c r="A79" s="19" t="s">
        <v>18</v>
      </c>
      <c r="B79" s="25">
        <v>0.0</v>
      </c>
      <c r="C79" s="25">
        <v>38.3</v>
      </c>
      <c r="D79" s="25">
        <v>187.0</v>
      </c>
      <c r="E79" s="25">
        <v>0.0</v>
      </c>
      <c r="F79" s="18" t="s">
        <v>23</v>
      </c>
      <c r="G79" s="25">
        <v>225.3</v>
      </c>
      <c r="H79" s="9">
        <f>G79/G86</f>
        <v>0.00120218346</v>
      </c>
      <c r="I79" s="42"/>
      <c r="J79" s="25">
        <v>0.0</v>
      </c>
      <c r="K79" s="25">
        <v>0.0</v>
      </c>
      <c r="L79" s="25">
        <v>0.0</v>
      </c>
      <c r="M79" s="25">
        <v>0.0</v>
      </c>
      <c r="N79" s="9">
        <v>0.0</v>
      </c>
      <c r="O79" s="18" t="s">
        <v>23</v>
      </c>
      <c r="P79" s="25">
        <v>0.0</v>
      </c>
      <c r="Q79" s="22">
        <f>P79/P86</f>
        <v>0</v>
      </c>
      <c r="R79" s="42"/>
      <c r="S79" s="9">
        <f t="shared" ref="S79:V79" si="68">B79+J79</f>
        <v>0</v>
      </c>
      <c r="T79" s="9">
        <f t="shared" si="68"/>
        <v>38.3</v>
      </c>
      <c r="U79" s="9">
        <f t="shared" si="68"/>
        <v>187</v>
      </c>
      <c r="V79" s="9">
        <f t="shared" si="68"/>
        <v>0</v>
      </c>
      <c r="W79" s="9">
        <f t="shared" si="65"/>
        <v>0</v>
      </c>
      <c r="X79" s="18" t="s">
        <v>23</v>
      </c>
      <c r="Y79" s="9">
        <f t="shared" si="66"/>
        <v>225.3</v>
      </c>
      <c r="Z79" s="22">
        <f>Y79/Y86</f>
        <v>0.0005923968117</v>
      </c>
    </row>
    <row r="80" ht="12.0" customHeight="1">
      <c r="A80" s="19" t="s">
        <v>63</v>
      </c>
      <c r="B80" s="25">
        <v>0.0</v>
      </c>
      <c r="C80" s="25">
        <v>158.6</v>
      </c>
      <c r="D80" s="25">
        <v>207.5</v>
      </c>
      <c r="E80" s="25">
        <v>10.0</v>
      </c>
      <c r="F80" s="18" t="s">
        <v>23</v>
      </c>
      <c r="G80" s="25">
        <v>376.0</v>
      </c>
      <c r="H80" s="9">
        <f>G80/G86</f>
        <v>0.002006307061</v>
      </c>
      <c r="I80" s="42"/>
      <c r="J80" s="25">
        <v>0.0</v>
      </c>
      <c r="K80" s="25">
        <v>1055.4</v>
      </c>
      <c r="L80" s="25">
        <v>336.6</v>
      </c>
      <c r="M80" s="25">
        <v>47.6</v>
      </c>
      <c r="N80" s="9">
        <v>0.0</v>
      </c>
      <c r="O80" s="18" t="s">
        <v>23</v>
      </c>
      <c r="P80" s="25">
        <v>1439.7</v>
      </c>
      <c r="Q80" s="22">
        <f>P80/P86</f>
        <v>0.007463050204</v>
      </c>
      <c r="R80" s="42"/>
      <c r="S80" s="9">
        <f t="shared" ref="S80:V80" si="69">B80+J80</f>
        <v>0</v>
      </c>
      <c r="T80" s="9">
        <f t="shared" si="69"/>
        <v>1214</v>
      </c>
      <c r="U80" s="9">
        <f t="shared" si="69"/>
        <v>544.1</v>
      </c>
      <c r="V80" s="9">
        <f t="shared" si="69"/>
        <v>57.6</v>
      </c>
      <c r="W80" s="9">
        <f t="shared" si="65"/>
        <v>0</v>
      </c>
      <c r="X80" s="18" t="s">
        <v>23</v>
      </c>
      <c r="Y80" s="9">
        <f t="shared" si="66"/>
        <v>1815.7</v>
      </c>
      <c r="Z80" s="22">
        <f>Y80/Y86</f>
        <v>0.0047741451</v>
      </c>
    </row>
    <row r="81" ht="12.0" customHeight="1">
      <c r="A81" s="19" t="s">
        <v>19</v>
      </c>
      <c r="B81" s="25">
        <v>0.0</v>
      </c>
      <c r="C81" s="25">
        <v>383.3</v>
      </c>
      <c r="D81" s="25">
        <v>0.0</v>
      </c>
      <c r="E81" s="25">
        <v>0.0</v>
      </c>
      <c r="F81" s="18" t="s">
        <v>23</v>
      </c>
      <c r="G81" s="25">
        <v>383.3</v>
      </c>
      <c r="H81" s="9">
        <f>G81/G86</f>
        <v>0.002045259299</v>
      </c>
      <c r="I81" s="42"/>
      <c r="J81" s="25">
        <v>0.0</v>
      </c>
      <c r="K81" s="25">
        <v>307.6</v>
      </c>
      <c r="L81" s="25">
        <v>0.0</v>
      </c>
      <c r="M81" s="25">
        <v>0.0</v>
      </c>
      <c r="N81" s="9">
        <v>0.0</v>
      </c>
      <c r="O81" s="18" t="s">
        <v>23</v>
      </c>
      <c r="P81" s="25">
        <v>307.6</v>
      </c>
      <c r="Q81" s="22">
        <f>P81/P86</f>
        <v>0.001594522638</v>
      </c>
      <c r="R81" s="42"/>
      <c r="S81" s="9">
        <f t="shared" ref="S81:V81" si="70">B81+J81</f>
        <v>0</v>
      </c>
      <c r="T81" s="9">
        <f t="shared" si="70"/>
        <v>690.9</v>
      </c>
      <c r="U81" s="9">
        <f t="shared" si="70"/>
        <v>0</v>
      </c>
      <c r="V81" s="9">
        <f t="shared" si="70"/>
        <v>0</v>
      </c>
      <c r="W81" s="9">
        <f t="shared" si="65"/>
        <v>0</v>
      </c>
      <c r="X81" s="18" t="s">
        <v>23</v>
      </c>
      <c r="Y81" s="9">
        <f t="shared" si="66"/>
        <v>690.9</v>
      </c>
      <c r="Z81" s="22">
        <f>Y81/Y86</f>
        <v>0.001816630969</v>
      </c>
    </row>
    <row r="82" ht="12.0" customHeight="1">
      <c r="A82" s="19" t="s">
        <v>64</v>
      </c>
      <c r="B82" s="25">
        <v>0.0</v>
      </c>
      <c r="C82" s="25">
        <v>19.9</v>
      </c>
      <c r="D82" s="25">
        <v>0.0</v>
      </c>
      <c r="E82" s="25">
        <v>0.0</v>
      </c>
      <c r="F82" s="18" t="s">
        <v>23</v>
      </c>
      <c r="G82" s="25">
        <v>19.9</v>
      </c>
      <c r="H82" s="9">
        <f>G82/G86</f>
        <v>0.0001061848684</v>
      </c>
      <c r="I82" s="42"/>
      <c r="J82" s="25">
        <v>0.0</v>
      </c>
      <c r="K82" s="25">
        <v>27.4</v>
      </c>
      <c r="L82" s="25">
        <v>0.0</v>
      </c>
      <c r="M82" s="25">
        <v>0.0</v>
      </c>
      <c r="N82" s="9">
        <v>0.0</v>
      </c>
      <c r="O82" s="18" t="s">
        <v>23</v>
      </c>
      <c r="P82" s="25">
        <v>27.4</v>
      </c>
      <c r="Q82" s="22">
        <f>P82/P86</f>
        <v>0.0001420348514</v>
      </c>
      <c r="R82" s="42"/>
      <c r="S82" s="9">
        <f t="shared" ref="S82:V82" si="71">B82+J82</f>
        <v>0</v>
      </c>
      <c r="T82" s="9">
        <f t="shared" si="71"/>
        <v>47.3</v>
      </c>
      <c r="U82" s="9">
        <f t="shared" si="71"/>
        <v>0</v>
      </c>
      <c r="V82" s="9">
        <f t="shared" si="71"/>
        <v>0</v>
      </c>
      <c r="W82" s="9">
        <f t="shared" si="65"/>
        <v>0</v>
      </c>
      <c r="X82" s="18" t="s">
        <v>23</v>
      </c>
      <c r="Y82" s="9">
        <f t="shared" si="66"/>
        <v>47.3</v>
      </c>
      <c r="Z82" s="22">
        <f>Y82/Y86</f>
        <v>0.0001243691487</v>
      </c>
    </row>
    <row r="83" ht="12.0" customHeight="1">
      <c r="A83" s="19" t="s">
        <v>65</v>
      </c>
      <c r="B83" s="25">
        <v>0.0</v>
      </c>
      <c r="C83" s="25">
        <v>9.0</v>
      </c>
      <c r="D83" s="25">
        <v>0.0</v>
      </c>
      <c r="E83" s="25">
        <v>0.0</v>
      </c>
      <c r="F83" s="18" t="s">
        <v>23</v>
      </c>
      <c r="G83" s="25">
        <v>9.0</v>
      </c>
      <c r="H83" s="9">
        <f>G83/G86</f>
        <v>0.00004802330731</v>
      </c>
      <c r="I83" s="42"/>
      <c r="J83" s="25">
        <v>0.0</v>
      </c>
      <c r="K83" s="25">
        <v>20.0</v>
      </c>
      <c r="L83" s="25">
        <v>0.0</v>
      </c>
      <c r="M83" s="25">
        <v>0.0</v>
      </c>
      <c r="N83" s="9">
        <v>0.0</v>
      </c>
      <c r="O83" s="18" t="s">
        <v>23</v>
      </c>
      <c r="P83" s="25">
        <v>20.0</v>
      </c>
      <c r="Q83" s="22">
        <f>P83/P86</f>
        <v>0.000103675074</v>
      </c>
      <c r="R83" s="42"/>
      <c r="S83" s="9">
        <f t="shared" ref="S83:V83" si="72">B83+J83</f>
        <v>0</v>
      </c>
      <c r="T83" s="9">
        <f t="shared" si="72"/>
        <v>29</v>
      </c>
      <c r="U83" s="9">
        <f t="shared" si="72"/>
        <v>0</v>
      </c>
      <c r="V83" s="9">
        <f t="shared" si="72"/>
        <v>0</v>
      </c>
      <c r="W83" s="9">
        <f t="shared" si="65"/>
        <v>0</v>
      </c>
      <c r="X83" s="18" t="s">
        <v>23</v>
      </c>
      <c r="Y83" s="9">
        <f t="shared" si="66"/>
        <v>29</v>
      </c>
      <c r="Z83" s="22">
        <f>Y83/Y86</f>
        <v>0.00007625169791</v>
      </c>
    </row>
    <row r="84" ht="12.0" customHeight="1">
      <c r="A84" s="19" t="s">
        <v>66</v>
      </c>
      <c r="B84" s="25">
        <v>0.0</v>
      </c>
      <c r="C84" s="25">
        <v>8.5</v>
      </c>
      <c r="D84" s="25">
        <v>0.0</v>
      </c>
      <c r="E84" s="25">
        <v>0.0</v>
      </c>
      <c r="F84" s="18" t="s">
        <v>23</v>
      </c>
      <c r="G84" s="25">
        <v>8.5</v>
      </c>
      <c r="H84" s="9">
        <f>G84/G86</f>
        <v>0.00004535534579</v>
      </c>
      <c r="I84" s="42"/>
      <c r="J84" s="25">
        <v>0.0</v>
      </c>
      <c r="K84" s="25">
        <v>13.2</v>
      </c>
      <c r="L84" s="25">
        <v>0.0</v>
      </c>
      <c r="M84" s="25">
        <v>0.0</v>
      </c>
      <c r="N84" s="9">
        <v>0.0</v>
      </c>
      <c r="O84" s="18" t="s">
        <v>23</v>
      </c>
      <c r="P84" s="25">
        <v>13.2</v>
      </c>
      <c r="Q84" s="22">
        <f>P84/P86</f>
        <v>0.00006842554886</v>
      </c>
      <c r="R84" s="42"/>
      <c r="S84" s="9">
        <f t="shared" ref="S84:V84" si="73">B84+J84</f>
        <v>0</v>
      </c>
      <c r="T84" s="9">
        <f t="shared" si="73"/>
        <v>21.7</v>
      </c>
      <c r="U84" s="9">
        <f t="shared" si="73"/>
        <v>0</v>
      </c>
      <c r="V84" s="9">
        <f t="shared" si="73"/>
        <v>0</v>
      </c>
      <c r="W84" s="9">
        <f t="shared" si="65"/>
        <v>0</v>
      </c>
      <c r="X84" s="18" t="s">
        <v>23</v>
      </c>
      <c r="Y84" s="9">
        <f t="shared" si="66"/>
        <v>21.7</v>
      </c>
      <c r="Z84" s="22">
        <f>Y84/Y86</f>
        <v>0.00005705730499</v>
      </c>
    </row>
    <row r="85" ht="12.0" customHeight="1">
      <c r="A85" s="19"/>
      <c r="B85" s="49"/>
      <c r="C85" s="49"/>
      <c r="D85" s="49"/>
      <c r="E85" s="49"/>
      <c r="F85" s="18"/>
      <c r="G85" s="49"/>
      <c r="H85" s="9"/>
      <c r="I85" s="42"/>
      <c r="J85" s="49"/>
      <c r="K85" s="49"/>
      <c r="L85" s="49"/>
      <c r="M85" s="49"/>
      <c r="N85" s="9"/>
      <c r="O85" s="18"/>
      <c r="P85" s="49"/>
      <c r="Q85" s="9"/>
      <c r="R85" s="42"/>
      <c r="S85" s="9"/>
      <c r="T85" s="9"/>
      <c r="U85" s="9"/>
      <c r="V85" s="9"/>
      <c r="W85" s="9"/>
      <c r="X85" s="18"/>
      <c r="Y85" s="9"/>
      <c r="Z85" s="9"/>
    </row>
    <row r="86" ht="12.0" customHeight="1">
      <c r="A86" s="26" t="s">
        <v>11</v>
      </c>
      <c r="B86" s="64">
        <v>129506.3</v>
      </c>
      <c r="C86" s="64">
        <v>33827.2</v>
      </c>
      <c r="D86" s="64">
        <v>19447.4</v>
      </c>
      <c r="E86" s="64">
        <v>4628.1</v>
      </c>
      <c r="F86" s="47" t="s">
        <v>23</v>
      </c>
      <c r="G86" s="64">
        <v>187409.0</v>
      </c>
      <c r="H86" s="27">
        <f>G86/G86</f>
        <v>1</v>
      </c>
      <c r="I86" s="27"/>
      <c r="J86" s="64">
        <v>125823.4</v>
      </c>
      <c r="K86" s="64">
        <v>28619.7</v>
      </c>
      <c r="L86" s="64">
        <v>7115.4</v>
      </c>
      <c r="M86" s="64">
        <v>31351.9</v>
      </c>
      <c r="N86" s="27" t="s">
        <v>27</v>
      </c>
      <c r="O86" s="47" t="s">
        <v>23</v>
      </c>
      <c r="P86" s="64">
        <v>192910.4</v>
      </c>
      <c r="Q86" s="28">
        <f>P86/P86</f>
        <v>1</v>
      </c>
      <c r="R86" s="27"/>
      <c r="S86" s="27">
        <f t="shared" ref="S86:V86" si="74">B86+J86</f>
        <v>255329.7</v>
      </c>
      <c r="T86" s="27">
        <f t="shared" si="74"/>
        <v>62446.9</v>
      </c>
      <c r="U86" s="27">
        <f t="shared" si="74"/>
        <v>26562.8</v>
      </c>
      <c r="V86" s="27">
        <f t="shared" si="74"/>
        <v>35980</v>
      </c>
      <c r="W86" s="27" t="str">
        <f>N86</f>
        <v>?</v>
      </c>
      <c r="X86" s="47" t="s">
        <v>23</v>
      </c>
      <c r="Y86" s="27">
        <f>SUM(S86:X86)</f>
        <v>380319.4</v>
      </c>
      <c r="Z86" s="28">
        <f>Y86/Y86</f>
        <v>1</v>
      </c>
    </row>
    <row r="87" ht="12.0" customHeight="1">
      <c r="A87" s="26" t="s">
        <v>12</v>
      </c>
      <c r="B87" s="28">
        <f>B86/G86</f>
        <v>0.6910356493</v>
      </c>
      <c r="C87" s="28">
        <f>C86/G86</f>
        <v>0.1804993357</v>
      </c>
      <c r="D87" s="28">
        <f>D86/G86</f>
        <v>0.1037698296</v>
      </c>
      <c r="E87" s="28">
        <f>E86/G86</f>
        <v>0.0246951854</v>
      </c>
      <c r="F87" s="47" t="s">
        <v>23</v>
      </c>
      <c r="G87" s="28">
        <f>G86/G86</f>
        <v>1</v>
      </c>
      <c r="H87" s="28"/>
      <c r="I87" s="28"/>
      <c r="J87" s="28">
        <f>J86/P86</f>
        <v>0.6522375154</v>
      </c>
      <c r="K87" s="28">
        <f>K86/P86</f>
        <v>0.1483574758</v>
      </c>
      <c r="L87" s="28">
        <f>L86/P86</f>
        <v>0.03688448109</v>
      </c>
      <c r="M87" s="28">
        <f>M86/P86</f>
        <v>0.1625205277</v>
      </c>
      <c r="N87" s="28" t="s">
        <v>27</v>
      </c>
      <c r="O87" s="47" t="s">
        <v>23</v>
      </c>
      <c r="P87" s="28">
        <f>P86/P86</f>
        <v>1</v>
      </c>
      <c r="Q87" s="28"/>
      <c r="R87" s="28"/>
      <c r="S87" s="28">
        <f>S86/Y86</f>
        <v>0.6713559708</v>
      </c>
      <c r="T87" s="28">
        <f>T86/Y86</f>
        <v>0.1641959364</v>
      </c>
      <c r="U87" s="28">
        <f>U86/Y86</f>
        <v>0.06984340005</v>
      </c>
      <c r="V87" s="28">
        <f>V86/Y86</f>
        <v>0.09460469279</v>
      </c>
      <c r="W87" s="28" t="s">
        <v>27</v>
      </c>
      <c r="X87" s="47" t="s">
        <v>23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E88" si="75">SUM(B77:B84)</f>
        <v>0</v>
      </c>
      <c r="C88" s="9">
        <f t="shared" si="75"/>
        <v>33701.2</v>
      </c>
      <c r="D88" s="9">
        <f t="shared" si="75"/>
        <v>19134.2</v>
      </c>
      <c r="E88" s="9">
        <f t="shared" si="75"/>
        <v>376.2</v>
      </c>
      <c r="F88" s="18" t="s">
        <v>23</v>
      </c>
      <c r="G88" s="9">
        <f>SUM(G77:G84)</f>
        <v>53211.6</v>
      </c>
      <c r="H88" s="9"/>
      <c r="I88" s="9"/>
      <c r="J88" s="9">
        <f t="shared" ref="J88:M88" si="76">SUM(J77:J84)</f>
        <v>0</v>
      </c>
      <c r="K88" s="9">
        <f t="shared" si="76"/>
        <v>26176.9</v>
      </c>
      <c r="L88" s="9">
        <f t="shared" si="76"/>
        <v>3053.8</v>
      </c>
      <c r="M88" s="9">
        <f t="shared" si="76"/>
        <v>543.2</v>
      </c>
      <c r="N88" s="9">
        <v>0.0</v>
      </c>
      <c r="O88" s="18" t="s">
        <v>23</v>
      </c>
      <c r="P88" s="9">
        <f>SUM(P77:P84)</f>
        <v>29774</v>
      </c>
      <c r="Q88" s="9"/>
      <c r="R88" s="9"/>
      <c r="S88" s="9">
        <f t="shared" ref="S88:V88" si="77">SUM(S77:S84)</f>
        <v>0</v>
      </c>
      <c r="T88" s="9">
        <f t="shared" si="77"/>
        <v>59878.1</v>
      </c>
      <c r="U88" s="9">
        <f t="shared" si="77"/>
        <v>22188</v>
      </c>
      <c r="V88" s="9">
        <f t="shared" si="77"/>
        <v>919.4</v>
      </c>
      <c r="W88" s="9">
        <v>0.0</v>
      </c>
      <c r="X88" s="18" t="s">
        <v>23</v>
      </c>
      <c r="Y88" s="9">
        <f>SUM(Y77:Y84)</f>
        <v>82985.5</v>
      </c>
      <c r="Z88" s="9"/>
    </row>
    <row r="89" ht="12.0" customHeight="1">
      <c r="A89" s="29" t="s">
        <v>22</v>
      </c>
      <c r="B89" s="22">
        <f t="shared" ref="B89:E89" si="78">B88/B86</f>
        <v>0</v>
      </c>
      <c r="C89" s="22">
        <f t="shared" si="78"/>
        <v>0.9962751868</v>
      </c>
      <c r="D89" s="22">
        <f t="shared" si="78"/>
        <v>0.9838950194</v>
      </c>
      <c r="E89" s="22">
        <f t="shared" si="78"/>
        <v>0.08128605691</v>
      </c>
      <c r="F89" s="18" t="s">
        <v>23</v>
      </c>
      <c r="G89" s="22">
        <f>G88/G86</f>
        <v>0.2839330022</v>
      </c>
      <c r="H89" s="22"/>
      <c r="I89" s="22"/>
      <c r="J89" s="22">
        <f t="shared" ref="J89:M89" si="79">J88/J86</f>
        <v>0</v>
      </c>
      <c r="K89" s="22">
        <f t="shared" si="79"/>
        <v>0.9146462052</v>
      </c>
      <c r="L89" s="22">
        <f t="shared" si="79"/>
        <v>0.4291817747</v>
      </c>
      <c r="M89" s="22">
        <f t="shared" si="79"/>
        <v>0.01732590369</v>
      </c>
      <c r="N89" s="22">
        <v>0.0</v>
      </c>
      <c r="O89" s="18" t="s">
        <v>23</v>
      </c>
      <c r="P89" s="22">
        <f>P88/P86</f>
        <v>0.1543410827</v>
      </c>
      <c r="Q89" s="22"/>
      <c r="R89" s="22"/>
      <c r="S89" s="22">
        <f t="shared" ref="S89:V89" si="80">S88/S86</f>
        <v>0</v>
      </c>
      <c r="T89" s="22">
        <f t="shared" si="80"/>
        <v>0.9588642511</v>
      </c>
      <c r="U89" s="22">
        <f t="shared" si="80"/>
        <v>0.8353035072</v>
      </c>
      <c r="V89" s="22">
        <f t="shared" si="80"/>
        <v>0.02555308505</v>
      </c>
      <c r="W89" s="22">
        <v>0.0</v>
      </c>
      <c r="X89" s="18" t="s">
        <v>23</v>
      </c>
      <c r="Y89" s="22">
        <f>Y88/Y86</f>
        <v>0.2181994923</v>
      </c>
      <c r="Z89" s="22"/>
    </row>
    <row r="90" ht="12.0" customHeight="1">
      <c r="A90" s="31" t="s">
        <v>24</v>
      </c>
      <c r="B90" s="32">
        <f>B88/G88</f>
        <v>0</v>
      </c>
      <c r="C90" s="32">
        <f>C88/G88</f>
        <v>0.6333431056</v>
      </c>
      <c r="D90" s="32">
        <f>D88/G88</f>
        <v>0.3595870073</v>
      </c>
      <c r="E90" s="32">
        <f>E88/G88</f>
        <v>0.007069887017</v>
      </c>
      <c r="F90" s="48" t="s">
        <v>23</v>
      </c>
      <c r="G90" s="32">
        <f>G88/G88</f>
        <v>1</v>
      </c>
      <c r="H90" s="32"/>
      <c r="I90" s="32"/>
      <c r="J90" s="32">
        <f>J88/P88</f>
        <v>0</v>
      </c>
      <c r="K90" s="32">
        <f>K88/P88</f>
        <v>0.8791865386</v>
      </c>
      <c r="L90" s="32">
        <f>L88/P88</f>
        <v>0.1025659972</v>
      </c>
      <c r="M90" s="32">
        <f>M88/P88</f>
        <v>0.0182441056</v>
      </c>
      <c r="N90" s="32">
        <v>0.0</v>
      </c>
      <c r="O90" s="48" t="s">
        <v>23</v>
      </c>
      <c r="P90" s="32">
        <f>P88/P88</f>
        <v>1</v>
      </c>
      <c r="Q90" s="32"/>
      <c r="R90" s="32"/>
      <c r="S90" s="32">
        <f>S88/Y88</f>
        <v>0</v>
      </c>
      <c r="T90" s="32">
        <f>T88/Y88</f>
        <v>0.7215489453</v>
      </c>
      <c r="U90" s="32">
        <f>U88/Y88</f>
        <v>0.2673720108</v>
      </c>
      <c r="V90" s="32">
        <f>V88/Y88</f>
        <v>0.01107904393</v>
      </c>
      <c r="W90" s="32">
        <v>0.0</v>
      </c>
      <c r="X90" s="48" t="s">
        <v>23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18"/>
      <c r="P91" s="30"/>
      <c r="Q91" s="30"/>
      <c r="R91" s="30"/>
      <c r="S91" s="30"/>
      <c r="T91" s="30"/>
      <c r="U91" s="30"/>
      <c r="V91" s="30"/>
      <c r="W91" s="9"/>
      <c r="X91" s="18"/>
      <c r="Y91" s="30"/>
      <c r="Z91" s="30"/>
    </row>
    <row r="92" ht="12.0" customHeight="1">
      <c r="A92" s="9" t="s">
        <v>74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O92" s="9"/>
      <c r="R92" s="4"/>
      <c r="X92" s="9"/>
    </row>
    <row r="93" ht="12.0" customHeight="1">
      <c r="A93" s="9" t="s">
        <v>75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O93" s="9"/>
      <c r="R93" s="4"/>
      <c r="X93" s="9"/>
    </row>
    <row r="94" ht="12.0" customHeight="1">
      <c r="A94" s="33" t="s">
        <v>68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O94" s="9"/>
      <c r="R94" s="4"/>
      <c r="X94" s="9"/>
    </row>
    <row r="95" ht="12.0" customHeight="1">
      <c r="A95" s="3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O95" s="9"/>
      <c r="R95" s="4"/>
      <c r="X95" s="9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O96" s="9"/>
      <c r="R96" s="4"/>
      <c r="X96" s="9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O97" s="9"/>
      <c r="R97" s="4"/>
      <c r="X97" s="9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O98" s="51"/>
      <c r="R98" s="4"/>
      <c r="X98" s="51"/>
    </row>
    <row r="99">
      <c r="A99" s="52" t="s">
        <v>33</v>
      </c>
      <c r="B99" s="53" t="s">
        <v>78</v>
      </c>
      <c r="R99" s="4"/>
    </row>
    <row r="100" ht="12.0" customHeight="1">
      <c r="B100" t="s">
        <v>70</v>
      </c>
      <c r="R100" s="4"/>
    </row>
    <row r="101" ht="12.0" customHeight="1">
      <c r="R101" s="4"/>
    </row>
    <row r="102" ht="12.0" customHeight="1">
      <c r="G102" s="54" t="s">
        <v>39</v>
      </c>
      <c r="H102" s="55">
        <f>G21-'2001'!G21</f>
        <v>-15</v>
      </c>
      <c r="R102" s="4"/>
    </row>
    <row r="103" ht="12.0" customHeight="1">
      <c r="D103" s="37"/>
      <c r="G103" s="54" t="s">
        <v>40</v>
      </c>
      <c r="H103" s="55">
        <f>G9-'2001'!G9</f>
        <v>-69</v>
      </c>
      <c r="R103" s="4"/>
    </row>
    <row r="104" ht="12.0" customHeight="1">
      <c r="G104" s="56" t="s">
        <v>41</v>
      </c>
      <c r="H104" s="57">
        <f>H102-H103</f>
        <v>54</v>
      </c>
      <c r="R104" s="4"/>
    </row>
    <row r="105" ht="12.0" customHeight="1">
      <c r="G105" s="54" t="s">
        <v>42</v>
      </c>
      <c r="H105" s="55">
        <f>P21-'2001'!P21</f>
        <v>4</v>
      </c>
      <c r="R105" s="4"/>
    </row>
    <row r="106" ht="12.0" customHeight="1">
      <c r="G106" s="54" t="s">
        <v>43</v>
      </c>
      <c r="H106" s="58">
        <f>P9-'2001'!P9</f>
        <v>-28</v>
      </c>
      <c r="R106" s="4"/>
    </row>
    <row r="107" ht="12.0" customHeight="1">
      <c r="G107" s="56" t="s">
        <v>44</v>
      </c>
      <c r="H107" s="59">
        <f>H105-H106</f>
        <v>32</v>
      </c>
      <c r="R107" s="4"/>
    </row>
    <row r="108" ht="12.0" customHeight="1">
      <c r="G108" s="54" t="s">
        <v>45</v>
      </c>
      <c r="H108" s="55">
        <f>G46-'2001'!G46</f>
        <v>-7485</v>
      </c>
      <c r="R108" s="4"/>
    </row>
    <row r="109" ht="12.0" customHeight="1">
      <c r="G109" s="54" t="s">
        <v>46</v>
      </c>
      <c r="H109" s="55">
        <f>G34-'2001'!G34</f>
        <v>-30278.5</v>
      </c>
      <c r="R109" s="4"/>
    </row>
    <row r="110" ht="12.0" customHeight="1">
      <c r="G110" s="56" t="s">
        <v>47</v>
      </c>
      <c r="H110" s="57">
        <f>H108-H109</f>
        <v>22793.5</v>
      </c>
      <c r="R110" s="4"/>
    </row>
    <row r="111" ht="12.0" customHeight="1">
      <c r="G111" s="54" t="s">
        <v>48</v>
      </c>
      <c r="H111" s="55">
        <f>P46-'2001'!P46</f>
        <v>7031</v>
      </c>
      <c r="R111" s="4"/>
    </row>
    <row r="112" ht="12.0" customHeight="1">
      <c r="G112" s="54" t="s">
        <v>49</v>
      </c>
      <c r="H112" s="55">
        <f>P34-'2001'!P34</f>
        <v>25228</v>
      </c>
      <c r="R112" s="4"/>
    </row>
    <row r="113" ht="12.0" customHeight="1">
      <c r="G113" s="56" t="s">
        <v>50</v>
      </c>
      <c r="H113" s="57">
        <f>H111-H112</f>
        <v>-18197</v>
      </c>
      <c r="R113" s="4"/>
    </row>
    <row r="114" ht="12.0" customHeight="1">
      <c r="G114" s="54" t="s">
        <v>51</v>
      </c>
      <c r="H114" s="55">
        <f>G88-'2001'!G88</f>
        <v>713.6</v>
      </c>
      <c r="R114" s="4"/>
    </row>
    <row r="115" ht="12.0" customHeight="1">
      <c r="G115" s="54" t="s">
        <v>52</v>
      </c>
      <c r="H115" s="55">
        <f>G76-'2001'!G76</f>
        <v>1162.5</v>
      </c>
      <c r="R115" s="4"/>
    </row>
    <row r="116" ht="12.0" customHeight="1">
      <c r="G116" s="56" t="s">
        <v>53</v>
      </c>
      <c r="H116" s="57">
        <f>H114-H115</f>
        <v>-448.9</v>
      </c>
      <c r="R116" s="4"/>
    </row>
    <row r="117" ht="12.0" customHeight="1">
      <c r="G117" s="54" t="s">
        <v>54</v>
      </c>
      <c r="H117" s="55">
        <f>P88-'2001'!P88</f>
        <v>831</v>
      </c>
      <c r="R117" s="4"/>
    </row>
    <row r="118" ht="12.0" customHeight="1">
      <c r="G118" s="54" t="s">
        <v>55</v>
      </c>
      <c r="H118" s="55">
        <f>P76-'2001'!P76</f>
        <v>3052.4</v>
      </c>
      <c r="R118" s="4"/>
    </row>
    <row r="119" ht="12.0" customHeight="1">
      <c r="G119" s="56" t="s">
        <v>56</v>
      </c>
      <c r="H119" s="57">
        <f>H117-H118</f>
        <v>-2221.4</v>
      </c>
      <c r="R119" s="4"/>
    </row>
    <row r="120" ht="12.0" customHeight="1">
      <c r="R120" s="4"/>
    </row>
    <row r="121" ht="12.0" customHeight="1">
      <c r="G121" s="52"/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9.14"/>
    <col customWidth="1" min="3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58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79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3</v>
      </c>
      <c r="C6" s="11"/>
      <c r="D6" s="11"/>
      <c r="E6" s="11"/>
      <c r="F6" s="11"/>
      <c r="G6" s="11"/>
      <c r="H6" s="12"/>
      <c r="I6" s="9"/>
      <c r="J6" s="10" t="s">
        <v>4</v>
      </c>
      <c r="K6" s="11"/>
      <c r="L6" s="11"/>
      <c r="M6" s="11"/>
      <c r="N6" s="11"/>
      <c r="O6" s="11"/>
      <c r="P6" s="11"/>
      <c r="Q6" s="13"/>
      <c r="R6" s="9"/>
      <c r="S6" s="10" t="s">
        <v>5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25">
        <v>11153.0</v>
      </c>
      <c r="C9" s="23">
        <v>17.0</v>
      </c>
      <c r="D9" s="23">
        <v>40.0</v>
      </c>
      <c r="E9" s="23">
        <v>326.0</v>
      </c>
      <c r="F9" s="18" t="s">
        <v>23</v>
      </c>
      <c r="G9" s="9">
        <f t="shared" ref="G9:G17" si="3">SUM(B9:F9)</f>
        <v>11536</v>
      </c>
      <c r="H9" s="22">
        <f>G9/G19</f>
        <v>0.6458764907</v>
      </c>
      <c r="I9" s="9"/>
      <c r="J9" s="25">
        <v>2248.0</v>
      </c>
      <c r="K9" s="23">
        <v>44.0</v>
      </c>
      <c r="L9" s="23">
        <v>58.0</v>
      </c>
      <c r="M9" s="23">
        <v>500.0</v>
      </c>
      <c r="N9" s="9">
        <v>15.0</v>
      </c>
      <c r="O9" s="9">
        <v>2.0</v>
      </c>
      <c r="P9" s="25">
        <v>2850.0</v>
      </c>
      <c r="Q9" s="22">
        <f>P9/P19</f>
        <v>0.8251302837</v>
      </c>
      <c r="R9" s="9"/>
      <c r="S9" s="9">
        <f t="shared" ref="S9:V9" si="1">B9+J9</f>
        <v>13401</v>
      </c>
      <c r="T9" s="9">
        <f t="shared" si="1"/>
        <v>61</v>
      </c>
      <c r="U9" s="9">
        <f t="shared" si="1"/>
        <v>98</v>
      </c>
      <c r="V9" s="9">
        <f t="shared" si="1"/>
        <v>826</v>
      </c>
      <c r="W9" s="9">
        <f t="shared" ref="W9:X9" si="2">N9</f>
        <v>15</v>
      </c>
      <c r="X9" s="9">
        <f t="shared" si="2"/>
        <v>2</v>
      </c>
      <c r="Y9" s="9">
        <f t="shared" ref="Y9:Y17" si="6">SUM(S9:X9)</f>
        <v>14403</v>
      </c>
      <c r="Z9" s="22">
        <f>Y9/Y19</f>
        <v>0.675721323</v>
      </c>
    </row>
    <row r="10" ht="12.0" customHeight="1">
      <c r="A10" s="19" t="s">
        <v>16</v>
      </c>
      <c r="B10" s="23">
        <v>0.0</v>
      </c>
      <c r="C10" s="25">
        <v>1933.0</v>
      </c>
      <c r="D10" s="25">
        <v>2522.0</v>
      </c>
      <c r="E10" s="23">
        <v>38.0</v>
      </c>
      <c r="F10" s="18" t="s">
        <v>23</v>
      </c>
      <c r="G10" s="9">
        <f t="shared" si="3"/>
        <v>4493</v>
      </c>
      <c r="H10" s="22">
        <f>G10/G19</f>
        <v>0.2515536644</v>
      </c>
      <c r="I10" s="9"/>
      <c r="J10" s="23">
        <v>0.0</v>
      </c>
      <c r="K10" s="23">
        <v>126.0</v>
      </c>
      <c r="L10" s="23">
        <v>63.0</v>
      </c>
      <c r="M10" s="23">
        <v>8.0</v>
      </c>
      <c r="N10" s="9">
        <v>0.0</v>
      </c>
      <c r="O10" s="9">
        <v>1.0</v>
      </c>
      <c r="P10" s="23">
        <v>197.0</v>
      </c>
      <c r="Q10" s="22">
        <f>P10/P19</f>
        <v>0.05703532137</v>
      </c>
      <c r="R10" s="9"/>
      <c r="S10" s="9">
        <f t="shared" ref="S10:V10" si="4">B10+J10</f>
        <v>0</v>
      </c>
      <c r="T10" s="9">
        <f t="shared" si="4"/>
        <v>2059</v>
      </c>
      <c r="U10" s="9">
        <f t="shared" si="4"/>
        <v>2585</v>
      </c>
      <c r="V10" s="9">
        <f t="shared" si="4"/>
        <v>46</v>
      </c>
      <c r="W10" s="9">
        <f t="shared" ref="W10:X10" si="5">N10</f>
        <v>0</v>
      </c>
      <c r="X10" s="9">
        <f t="shared" si="5"/>
        <v>1</v>
      </c>
      <c r="Y10" s="9">
        <f t="shared" si="6"/>
        <v>4691</v>
      </c>
      <c r="Z10" s="22">
        <f>Y10/Y19</f>
        <v>0.220079756</v>
      </c>
    </row>
    <row r="11" ht="12.0" customHeight="1">
      <c r="A11" s="19" t="s">
        <v>17</v>
      </c>
      <c r="B11" s="23">
        <v>0.0</v>
      </c>
      <c r="C11" s="25">
        <v>1724.0</v>
      </c>
      <c r="D11" s="23">
        <v>0.0</v>
      </c>
      <c r="E11" s="23">
        <v>0.0</v>
      </c>
      <c r="F11" s="18" t="s">
        <v>23</v>
      </c>
      <c r="G11" s="9">
        <f t="shared" si="3"/>
        <v>1724</v>
      </c>
      <c r="H11" s="22">
        <f>G11/G19</f>
        <v>0.096523151</v>
      </c>
      <c r="I11" s="9"/>
      <c r="J11" s="23">
        <v>0.0</v>
      </c>
      <c r="K11" s="23">
        <v>351.0</v>
      </c>
      <c r="L11" s="23">
        <v>0.0</v>
      </c>
      <c r="M11" s="23">
        <v>1.0</v>
      </c>
      <c r="N11" s="9">
        <v>0.0</v>
      </c>
      <c r="O11" s="9">
        <v>0.0</v>
      </c>
      <c r="P11" s="23">
        <v>352.0</v>
      </c>
      <c r="Q11" s="22">
        <f>P11/P19</f>
        <v>0.101910828</v>
      </c>
      <c r="R11" s="9"/>
      <c r="S11" s="9">
        <f t="shared" ref="S11:V11" si="7">B11+J11</f>
        <v>0</v>
      </c>
      <c r="T11" s="9">
        <f t="shared" si="7"/>
        <v>2075</v>
      </c>
      <c r="U11" s="9">
        <f t="shared" si="7"/>
        <v>0</v>
      </c>
      <c r="V11" s="9">
        <f t="shared" si="7"/>
        <v>1</v>
      </c>
      <c r="W11" s="9">
        <f t="shared" ref="W11:X11" si="8">N11</f>
        <v>0</v>
      </c>
      <c r="X11" s="9">
        <f t="shared" si="8"/>
        <v>0</v>
      </c>
      <c r="Y11" s="9">
        <f t="shared" si="6"/>
        <v>2076</v>
      </c>
      <c r="Z11" s="22">
        <f>Y11/Y19</f>
        <v>0.09739619986</v>
      </c>
    </row>
    <row r="12" ht="12.0" customHeight="1">
      <c r="A12" s="19" t="s">
        <v>18</v>
      </c>
      <c r="B12" s="23">
        <v>0.0</v>
      </c>
      <c r="C12" s="23">
        <v>3.0</v>
      </c>
      <c r="D12" s="23">
        <v>24.0</v>
      </c>
      <c r="E12" s="23">
        <v>0.0</v>
      </c>
      <c r="F12" s="18" t="s">
        <v>23</v>
      </c>
      <c r="G12" s="9">
        <f t="shared" si="3"/>
        <v>27</v>
      </c>
      <c r="H12" s="22">
        <f>G12/G19</f>
        <v>0.001511673479</v>
      </c>
      <c r="I12" s="9"/>
      <c r="J12" s="23">
        <v>0.0</v>
      </c>
      <c r="K12" s="23">
        <v>0.0</v>
      </c>
      <c r="L12" s="23">
        <v>0.0</v>
      </c>
      <c r="M12" s="23">
        <v>0.0</v>
      </c>
      <c r="N12" s="9">
        <v>0.0</v>
      </c>
      <c r="O12" s="9">
        <v>0.0</v>
      </c>
      <c r="P12" s="23">
        <v>0.0</v>
      </c>
      <c r="Q12" s="22">
        <f>P12/P19</f>
        <v>0</v>
      </c>
      <c r="R12" s="9"/>
      <c r="S12" s="9">
        <f t="shared" ref="S12:V12" si="9">B12+J12</f>
        <v>0</v>
      </c>
      <c r="T12" s="9">
        <f t="shared" si="9"/>
        <v>3</v>
      </c>
      <c r="U12" s="9">
        <f t="shared" si="9"/>
        <v>24</v>
      </c>
      <c r="V12" s="9">
        <f t="shared" si="9"/>
        <v>0</v>
      </c>
      <c r="W12" s="9">
        <f t="shared" ref="W12:X12" si="10">N12</f>
        <v>0</v>
      </c>
      <c r="X12" s="9">
        <f t="shared" si="10"/>
        <v>0</v>
      </c>
      <c r="Y12" s="9">
        <f t="shared" si="6"/>
        <v>27</v>
      </c>
      <c r="Z12" s="22">
        <f>Y12/Y19</f>
        <v>0.001266713582</v>
      </c>
    </row>
    <row r="13" ht="12.0" customHeight="1">
      <c r="A13" s="19" t="s">
        <v>63</v>
      </c>
      <c r="B13" s="23">
        <v>0.0</v>
      </c>
      <c r="C13" s="23">
        <v>20.0</v>
      </c>
      <c r="D13" s="23">
        <v>28.0</v>
      </c>
      <c r="E13" s="23">
        <v>1.0</v>
      </c>
      <c r="F13" s="18" t="s">
        <v>23</v>
      </c>
      <c r="G13" s="9">
        <f t="shared" si="3"/>
        <v>49</v>
      </c>
      <c r="H13" s="22">
        <f>G13/G19</f>
        <v>0.002743407424</v>
      </c>
      <c r="I13" s="9"/>
      <c r="J13" s="23">
        <v>0.0</v>
      </c>
      <c r="K13" s="23">
        <v>21.0</v>
      </c>
      <c r="L13" s="23">
        <v>6.0</v>
      </c>
      <c r="M13" s="23">
        <v>1.0</v>
      </c>
      <c r="N13" s="9">
        <v>0.0</v>
      </c>
      <c r="O13" s="9">
        <v>0.0</v>
      </c>
      <c r="P13" s="23">
        <v>28.0</v>
      </c>
      <c r="Q13" s="22">
        <f>P13/P19</f>
        <v>0.008106543138</v>
      </c>
      <c r="R13" s="9"/>
      <c r="S13" s="9">
        <f t="shared" ref="S13:V13" si="11">B13+J13</f>
        <v>0</v>
      </c>
      <c r="T13" s="9">
        <f t="shared" si="11"/>
        <v>41</v>
      </c>
      <c r="U13" s="9">
        <f t="shared" si="11"/>
        <v>34</v>
      </c>
      <c r="V13" s="9">
        <f t="shared" si="11"/>
        <v>2</v>
      </c>
      <c r="W13" s="9">
        <f t="shared" ref="W13:X13" si="12">N13</f>
        <v>0</v>
      </c>
      <c r="X13" s="9">
        <f t="shared" si="12"/>
        <v>0</v>
      </c>
      <c r="Y13" s="9">
        <f t="shared" si="6"/>
        <v>77</v>
      </c>
      <c r="Z13" s="22">
        <f>Y13/Y19</f>
        <v>0.003612479475</v>
      </c>
    </row>
    <row r="14" ht="12.0" customHeight="1">
      <c r="A14" s="19" t="s">
        <v>19</v>
      </c>
      <c r="B14" s="23">
        <v>0.0</v>
      </c>
      <c r="C14" s="23">
        <v>28.0</v>
      </c>
      <c r="D14" s="23">
        <v>0.0</v>
      </c>
      <c r="E14" s="23">
        <v>0.0</v>
      </c>
      <c r="F14" s="18" t="s">
        <v>23</v>
      </c>
      <c r="G14" s="9">
        <f t="shared" si="3"/>
        <v>28</v>
      </c>
      <c r="H14" s="22">
        <f>G14/G19</f>
        <v>0.001567661385</v>
      </c>
      <c r="I14" s="9"/>
      <c r="J14" s="23">
        <v>0.0</v>
      </c>
      <c r="K14" s="23">
        <v>5.0</v>
      </c>
      <c r="L14" s="23">
        <v>0.0</v>
      </c>
      <c r="M14" s="23">
        <v>0.0</v>
      </c>
      <c r="N14" s="9">
        <v>0.0</v>
      </c>
      <c r="O14" s="9">
        <v>0.0</v>
      </c>
      <c r="P14" s="23">
        <v>5.0</v>
      </c>
      <c r="Q14" s="22">
        <f>P14/P19</f>
        <v>0.001447596989</v>
      </c>
      <c r="R14" s="9"/>
      <c r="S14" s="9">
        <f t="shared" ref="S14:V14" si="13">B14+J14</f>
        <v>0</v>
      </c>
      <c r="T14" s="9">
        <f t="shared" si="13"/>
        <v>33</v>
      </c>
      <c r="U14" s="9">
        <f t="shared" si="13"/>
        <v>0</v>
      </c>
      <c r="V14" s="9">
        <f t="shared" si="13"/>
        <v>0</v>
      </c>
      <c r="W14" s="9">
        <f t="shared" ref="W14:X14" si="14">N14</f>
        <v>0</v>
      </c>
      <c r="X14" s="9">
        <f t="shared" si="14"/>
        <v>0</v>
      </c>
      <c r="Y14" s="9">
        <f t="shared" si="6"/>
        <v>33</v>
      </c>
      <c r="Z14" s="22">
        <f>Y14/Y19</f>
        <v>0.001548205489</v>
      </c>
    </row>
    <row r="15" ht="12.0" customHeight="1">
      <c r="A15" s="19" t="s">
        <v>64</v>
      </c>
      <c r="B15" s="23">
        <v>0.0</v>
      </c>
      <c r="C15" s="23">
        <v>2.0</v>
      </c>
      <c r="D15" s="23">
        <v>0.0</v>
      </c>
      <c r="E15" s="23">
        <v>0.0</v>
      </c>
      <c r="F15" s="18" t="s">
        <v>23</v>
      </c>
      <c r="G15" s="9">
        <f t="shared" si="3"/>
        <v>2</v>
      </c>
      <c r="H15" s="22">
        <f>G15/G19</f>
        <v>0.0001119758132</v>
      </c>
      <c r="I15" s="9"/>
      <c r="J15" s="23">
        <v>0.0</v>
      </c>
      <c r="K15" s="23">
        <v>2.0</v>
      </c>
      <c r="L15" s="23">
        <v>0.0</v>
      </c>
      <c r="M15" s="23">
        <v>0.0</v>
      </c>
      <c r="N15" s="9">
        <v>0.0</v>
      </c>
      <c r="O15" s="9">
        <v>0.0</v>
      </c>
      <c r="P15" s="23">
        <v>2.0</v>
      </c>
      <c r="Q15" s="22">
        <f>P15/P19</f>
        <v>0.0005790387956</v>
      </c>
      <c r="R15" s="9"/>
      <c r="S15" s="9">
        <f t="shared" ref="S15:V15" si="15">B15+J15</f>
        <v>0</v>
      </c>
      <c r="T15" s="9">
        <f t="shared" si="15"/>
        <v>4</v>
      </c>
      <c r="U15" s="9">
        <f t="shared" si="15"/>
        <v>0</v>
      </c>
      <c r="V15" s="9">
        <f t="shared" si="15"/>
        <v>0</v>
      </c>
      <c r="W15" s="9">
        <f t="shared" ref="W15:X15" si="16">N15</f>
        <v>0</v>
      </c>
      <c r="X15" s="9">
        <f t="shared" si="16"/>
        <v>0</v>
      </c>
      <c r="Y15" s="9">
        <f t="shared" si="6"/>
        <v>4</v>
      </c>
      <c r="Z15" s="22">
        <f>Y15/Y19</f>
        <v>0.0001876612714</v>
      </c>
    </row>
    <row r="16" ht="12.0" customHeight="1">
      <c r="A16" s="19" t="s">
        <v>65</v>
      </c>
      <c r="B16" s="23">
        <v>0.0</v>
      </c>
      <c r="C16" s="23">
        <v>1.0</v>
      </c>
      <c r="D16" s="23">
        <v>0.0</v>
      </c>
      <c r="E16" s="23">
        <v>0.0</v>
      </c>
      <c r="F16" s="18" t="s">
        <v>23</v>
      </c>
      <c r="G16" s="9">
        <f t="shared" si="3"/>
        <v>1</v>
      </c>
      <c r="H16" s="22">
        <f>G16/G19</f>
        <v>0.00005598790661</v>
      </c>
      <c r="I16" s="9"/>
      <c r="J16" s="23">
        <v>0.0</v>
      </c>
      <c r="K16" s="23">
        <v>1.0</v>
      </c>
      <c r="L16" s="23">
        <v>0.0</v>
      </c>
      <c r="M16" s="23">
        <v>0.0</v>
      </c>
      <c r="N16" s="9">
        <v>0.0</v>
      </c>
      <c r="O16" s="9">
        <v>0.0</v>
      </c>
      <c r="P16" s="23">
        <v>1.0</v>
      </c>
      <c r="Q16" s="22">
        <f>P16/P19</f>
        <v>0.0002895193978</v>
      </c>
      <c r="R16" s="9"/>
      <c r="S16" s="9">
        <f t="shared" ref="S16:V16" si="17">B16+J16</f>
        <v>0</v>
      </c>
      <c r="T16" s="9">
        <f t="shared" si="17"/>
        <v>2</v>
      </c>
      <c r="U16" s="9">
        <f t="shared" si="17"/>
        <v>0</v>
      </c>
      <c r="V16" s="9">
        <f t="shared" si="17"/>
        <v>0</v>
      </c>
      <c r="W16" s="9">
        <f t="shared" ref="W16:X16" si="18">N16</f>
        <v>0</v>
      </c>
      <c r="X16" s="9">
        <f t="shared" si="18"/>
        <v>0</v>
      </c>
      <c r="Y16" s="9">
        <f t="shared" si="6"/>
        <v>2</v>
      </c>
      <c r="Z16" s="22">
        <f>Y16/Y19</f>
        <v>0.0000938306357</v>
      </c>
    </row>
    <row r="17" ht="12.0" customHeight="1">
      <c r="A17" s="19" t="s">
        <v>66</v>
      </c>
      <c r="B17" s="23">
        <v>0.0</v>
      </c>
      <c r="C17" s="23">
        <v>1.0</v>
      </c>
      <c r="D17" s="23">
        <v>0.0</v>
      </c>
      <c r="E17" s="23">
        <v>0.0</v>
      </c>
      <c r="F17" s="18" t="s">
        <v>23</v>
      </c>
      <c r="G17" s="9">
        <f t="shared" si="3"/>
        <v>1</v>
      </c>
      <c r="H17" s="22">
        <f>G17/G19</f>
        <v>0.00005598790661</v>
      </c>
      <c r="I17" s="9"/>
      <c r="J17" s="23">
        <v>0.0</v>
      </c>
      <c r="K17" s="23">
        <v>1.0</v>
      </c>
      <c r="L17" s="23">
        <v>0.0</v>
      </c>
      <c r="M17" s="23">
        <v>0.0</v>
      </c>
      <c r="N17" s="9">
        <v>0.0</v>
      </c>
      <c r="O17" s="9">
        <v>0.0</v>
      </c>
      <c r="P17" s="23">
        <v>1.0</v>
      </c>
      <c r="Q17" s="22">
        <f>P17/P19</f>
        <v>0.0002895193978</v>
      </c>
      <c r="R17" s="9"/>
      <c r="S17" s="9">
        <f t="shared" ref="S17:V17" si="19">B17+J17</f>
        <v>0</v>
      </c>
      <c r="T17" s="9">
        <f t="shared" si="19"/>
        <v>2</v>
      </c>
      <c r="U17" s="9">
        <f t="shared" si="19"/>
        <v>0</v>
      </c>
      <c r="V17" s="9">
        <f t="shared" si="19"/>
        <v>0</v>
      </c>
      <c r="W17" s="9">
        <f t="shared" ref="W17:X17" si="20">N17</f>
        <v>0</v>
      </c>
      <c r="X17" s="9">
        <f t="shared" si="20"/>
        <v>0</v>
      </c>
      <c r="Y17" s="9">
        <f t="shared" si="6"/>
        <v>2</v>
      </c>
      <c r="Z17" s="22">
        <f>Y17/Y19</f>
        <v>0.0000938306357</v>
      </c>
    </row>
    <row r="18" ht="12.0" customHeight="1">
      <c r="A18" s="19"/>
      <c r="B18" s="25"/>
      <c r="C18" s="25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1">SUM(B9:B17)</f>
        <v>11153</v>
      </c>
      <c r="C19" s="27">
        <f t="shared" si="21"/>
        <v>3729</v>
      </c>
      <c r="D19" s="27">
        <f t="shared" si="21"/>
        <v>2614</v>
      </c>
      <c r="E19" s="27">
        <f t="shared" si="21"/>
        <v>365</v>
      </c>
      <c r="F19" s="47" t="s">
        <v>23</v>
      </c>
      <c r="G19" s="27">
        <f>SUM(B19:F19)</f>
        <v>17861</v>
      </c>
      <c r="H19" s="28">
        <f>G19/G19</f>
        <v>1</v>
      </c>
      <c r="I19" s="27"/>
      <c r="J19" s="27">
        <f t="shared" ref="J19:O19" si="22">SUM(J9:J17)</f>
        <v>2248</v>
      </c>
      <c r="K19" s="27">
        <f t="shared" si="22"/>
        <v>551</v>
      </c>
      <c r="L19" s="27">
        <f t="shared" si="22"/>
        <v>127</v>
      </c>
      <c r="M19" s="27">
        <f t="shared" si="22"/>
        <v>510</v>
      </c>
      <c r="N19" s="27">
        <f t="shared" si="22"/>
        <v>15</v>
      </c>
      <c r="O19" s="27">
        <f t="shared" si="22"/>
        <v>3</v>
      </c>
      <c r="P19" s="27">
        <f>SUM(J19:O19)</f>
        <v>3454</v>
      </c>
      <c r="Q19" s="28">
        <f>P19/P19</f>
        <v>1</v>
      </c>
      <c r="R19" s="27"/>
      <c r="S19" s="27">
        <f t="shared" ref="S19:V19" si="23">B19+J19</f>
        <v>13401</v>
      </c>
      <c r="T19" s="27">
        <f t="shared" si="23"/>
        <v>4280</v>
      </c>
      <c r="U19" s="27">
        <f t="shared" si="23"/>
        <v>2741</v>
      </c>
      <c r="V19" s="27">
        <f t="shared" si="23"/>
        <v>875</v>
      </c>
      <c r="W19" s="27">
        <f t="shared" ref="W19:X19" si="24">N19</f>
        <v>15</v>
      </c>
      <c r="X19" s="27">
        <f t="shared" si="24"/>
        <v>3</v>
      </c>
      <c r="Y19" s="27">
        <f>SUM(S19:X19)</f>
        <v>21315</v>
      </c>
      <c r="Z19" s="28">
        <f>Y19/Y19</f>
        <v>1</v>
      </c>
    </row>
    <row r="20" ht="12.0" customHeight="1">
      <c r="A20" s="26" t="s">
        <v>12</v>
      </c>
      <c r="B20" s="28">
        <f>B19/G19</f>
        <v>0.6244331224</v>
      </c>
      <c r="C20" s="28">
        <f>C19/G19</f>
        <v>0.2087789038</v>
      </c>
      <c r="D20" s="28">
        <f>D19/G19</f>
        <v>0.1463523879</v>
      </c>
      <c r="E20" s="28">
        <f>E19/G19</f>
        <v>0.02043558591</v>
      </c>
      <c r="F20" s="47" t="s">
        <v>23</v>
      </c>
      <c r="G20" s="28">
        <f>G19/G19</f>
        <v>1</v>
      </c>
      <c r="H20" s="28"/>
      <c r="I20" s="28"/>
      <c r="J20" s="28">
        <f>J19/P19</f>
        <v>0.6508396063</v>
      </c>
      <c r="K20" s="28">
        <f>K19/P19</f>
        <v>0.1595251882</v>
      </c>
      <c r="L20" s="28">
        <f>L19/P19</f>
        <v>0.03676896352</v>
      </c>
      <c r="M20" s="28">
        <f>M19/P19</f>
        <v>0.1476548929</v>
      </c>
      <c r="N20" s="28">
        <f>N19/P19</f>
        <v>0.004342790967</v>
      </c>
      <c r="O20" s="28">
        <f>O19/P19</f>
        <v>0.0008685581934</v>
      </c>
      <c r="P20" s="28">
        <f>P19/P19</f>
        <v>1</v>
      </c>
      <c r="Q20" s="28"/>
      <c r="R20" s="28"/>
      <c r="S20" s="28">
        <f>S19/Y19</f>
        <v>0.6287121745</v>
      </c>
      <c r="T20" s="28">
        <f>T19/Y19</f>
        <v>0.2007975604</v>
      </c>
      <c r="U20" s="28">
        <f>U19/Y19</f>
        <v>0.1285948862</v>
      </c>
      <c r="V20" s="28">
        <f>V19/Y19</f>
        <v>0.04105090312</v>
      </c>
      <c r="W20" s="28">
        <f>W19/Y19</f>
        <v>0.0007037297678</v>
      </c>
      <c r="X20" s="28">
        <f>X19/Y19</f>
        <v>0.0001407459536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5">SUM(B10:B17)</f>
        <v>0</v>
      </c>
      <c r="C21" s="9">
        <f t="shared" si="25"/>
        <v>3712</v>
      </c>
      <c r="D21" s="9">
        <f t="shared" si="25"/>
        <v>2574</v>
      </c>
      <c r="E21" s="9">
        <f t="shared" si="25"/>
        <v>39</v>
      </c>
      <c r="F21" s="18" t="s">
        <v>23</v>
      </c>
      <c r="G21" s="9">
        <f>SUM(G10:G17)</f>
        <v>6325</v>
      </c>
      <c r="H21" s="9"/>
      <c r="I21" s="9"/>
      <c r="J21" s="9">
        <f t="shared" ref="J21:P21" si="26">SUM(J10:J17)</f>
        <v>0</v>
      </c>
      <c r="K21" s="9">
        <f t="shared" si="26"/>
        <v>507</v>
      </c>
      <c r="L21" s="9">
        <f t="shared" si="26"/>
        <v>69</v>
      </c>
      <c r="M21" s="9">
        <f t="shared" si="26"/>
        <v>10</v>
      </c>
      <c r="N21" s="9">
        <f t="shared" si="26"/>
        <v>0</v>
      </c>
      <c r="O21" s="9">
        <f t="shared" si="26"/>
        <v>1</v>
      </c>
      <c r="P21" s="9">
        <f t="shared" si="26"/>
        <v>586</v>
      </c>
      <c r="Q21" s="9"/>
      <c r="R21" s="9"/>
      <c r="S21" s="9">
        <f t="shared" ref="S21:Y21" si="27">SUM(S10:S17)</f>
        <v>0</v>
      </c>
      <c r="T21" s="9">
        <f t="shared" si="27"/>
        <v>4219</v>
      </c>
      <c r="U21" s="9">
        <f t="shared" si="27"/>
        <v>2643</v>
      </c>
      <c r="V21" s="9">
        <f t="shared" si="27"/>
        <v>49</v>
      </c>
      <c r="W21" s="9">
        <f t="shared" si="27"/>
        <v>0</v>
      </c>
      <c r="X21" s="9">
        <f t="shared" si="27"/>
        <v>1</v>
      </c>
      <c r="Y21" s="9">
        <f t="shared" si="27"/>
        <v>6912</v>
      </c>
      <c r="Z21" s="9"/>
    </row>
    <row r="22" ht="12.0" customHeight="1">
      <c r="A22" s="29" t="s">
        <v>22</v>
      </c>
      <c r="B22" s="22">
        <f t="shared" ref="B22:E22" si="28">B21/B19</f>
        <v>0</v>
      </c>
      <c r="C22" s="22">
        <f t="shared" si="28"/>
        <v>0.995441137</v>
      </c>
      <c r="D22" s="22">
        <f t="shared" si="28"/>
        <v>0.9846977812</v>
      </c>
      <c r="E22" s="22">
        <f t="shared" si="28"/>
        <v>0.1068493151</v>
      </c>
      <c r="F22" s="18" t="s">
        <v>23</v>
      </c>
      <c r="G22" s="22">
        <f>G21/G19</f>
        <v>0.3541235093</v>
      </c>
      <c r="H22" s="22"/>
      <c r="I22" s="22"/>
      <c r="J22" s="22">
        <f t="shared" ref="J22:P22" si="29">J21/J19</f>
        <v>0</v>
      </c>
      <c r="K22" s="22">
        <f t="shared" si="29"/>
        <v>0.9201451906</v>
      </c>
      <c r="L22" s="22">
        <f t="shared" si="29"/>
        <v>0.5433070866</v>
      </c>
      <c r="M22" s="22">
        <f t="shared" si="29"/>
        <v>0.01960784314</v>
      </c>
      <c r="N22" s="22">
        <f t="shared" si="29"/>
        <v>0</v>
      </c>
      <c r="O22" s="22">
        <f t="shared" si="29"/>
        <v>0.3333333333</v>
      </c>
      <c r="P22" s="22">
        <f t="shared" si="29"/>
        <v>0.1696583671</v>
      </c>
      <c r="Q22" s="22"/>
      <c r="R22" s="22"/>
      <c r="S22" s="22">
        <f t="shared" ref="S22:Y22" si="30">S21/S19</f>
        <v>0</v>
      </c>
      <c r="T22" s="22">
        <f t="shared" si="30"/>
        <v>0.9857476636</v>
      </c>
      <c r="U22" s="22">
        <f t="shared" si="30"/>
        <v>0.9642466253</v>
      </c>
      <c r="V22" s="22">
        <f t="shared" si="30"/>
        <v>0.056</v>
      </c>
      <c r="W22" s="22">
        <f t="shared" si="30"/>
        <v>0</v>
      </c>
      <c r="X22" s="22">
        <f t="shared" si="30"/>
        <v>0.3333333333</v>
      </c>
      <c r="Y22" s="22">
        <f t="shared" si="30"/>
        <v>0.324278677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0.5868774704</v>
      </c>
      <c r="D23" s="32">
        <f>D21/G21</f>
        <v>0.4069565217</v>
      </c>
      <c r="E23" s="32">
        <f>E21/G21</f>
        <v>0.006166007905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0.8651877133</v>
      </c>
      <c r="L23" s="32">
        <f>L21/P21</f>
        <v>0.1177474403</v>
      </c>
      <c r="M23" s="32">
        <f>M21/P21</f>
        <v>0.01706484642</v>
      </c>
      <c r="N23" s="32">
        <f>N21/P21</f>
        <v>0</v>
      </c>
      <c r="O23" s="32">
        <f>O21/P21</f>
        <v>0.001706484642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0.6103877315</v>
      </c>
      <c r="U23" s="32">
        <f>U21/Y21</f>
        <v>0.3823784722</v>
      </c>
      <c r="V23" s="32">
        <f>V21/Y21</f>
        <v>0.00708912037</v>
      </c>
      <c r="W23" s="32">
        <f>W21/Y21</f>
        <v>0</v>
      </c>
      <c r="X23" s="32">
        <f>X21/Y21</f>
        <v>0.0001446759259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26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6" t="s">
        <v>79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3</v>
      </c>
      <c r="C31" s="11"/>
      <c r="D31" s="11"/>
      <c r="E31" s="11"/>
      <c r="F31" s="11"/>
      <c r="G31" s="11"/>
      <c r="H31" s="12"/>
      <c r="I31" s="9"/>
      <c r="J31" s="10" t="s">
        <v>4</v>
      </c>
      <c r="K31" s="11"/>
      <c r="L31" s="11"/>
      <c r="M31" s="11"/>
      <c r="N31" s="11"/>
      <c r="O31" s="11"/>
      <c r="P31" s="11"/>
      <c r="Q31" s="13"/>
      <c r="R31" s="9"/>
      <c r="S31" s="10" t="s">
        <v>5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25">
        <v>2865941.0</v>
      </c>
      <c r="C34" s="25">
        <v>2798.0</v>
      </c>
      <c r="D34" s="25">
        <v>7244.0</v>
      </c>
      <c r="E34" s="25">
        <v>100955.5</v>
      </c>
      <c r="F34" s="18" t="s">
        <v>23</v>
      </c>
      <c r="G34" s="25">
        <v>2976938.5</v>
      </c>
      <c r="H34" s="22">
        <f>G34/G44</f>
        <v>0.7146061603</v>
      </c>
      <c r="I34" s="42"/>
      <c r="J34" s="25">
        <v>2139782.0</v>
      </c>
      <c r="K34" s="25">
        <v>40436.0</v>
      </c>
      <c r="L34" s="25">
        <v>68127.5</v>
      </c>
      <c r="M34" s="25">
        <v>548334.5</v>
      </c>
      <c r="N34" s="9" t="s">
        <v>27</v>
      </c>
      <c r="O34" s="9" t="s">
        <v>27</v>
      </c>
      <c r="P34" s="25">
        <v>2796680.0</v>
      </c>
      <c r="Q34" s="22">
        <f>P34/P44</f>
        <v>0.8456705904</v>
      </c>
      <c r="R34" s="42"/>
      <c r="S34" s="9">
        <f t="shared" ref="S34:V34" si="31">B34+J34</f>
        <v>5005723</v>
      </c>
      <c r="T34" s="9">
        <f t="shared" si="31"/>
        <v>43234</v>
      </c>
      <c r="U34" s="9">
        <f t="shared" si="31"/>
        <v>75371.5</v>
      </c>
      <c r="V34" s="9">
        <f t="shared" si="31"/>
        <v>649290</v>
      </c>
      <c r="W34" s="9" t="str">
        <f t="shared" ref="W34:X34" si="32">N34</f>
        <v>?</v>
      </c>
      <c r="X34" s="9" t="str">
        <f t="shared" si="32"/>
        <v>?</v>
      </c>
      <c r="Y34" s="9">
        <f t="shared" ref="Y34:Y42" si="35">SUM(S34:X34)</f>
        <v>5773618.5</v>
      </c>
      <c r="Z34" s="22">
        <f>Y34/Y44</f>
        <v>0.772607385</v>
      </c>
    </row>
    <row r="35" ht="12.0" customHeight="1">
      <c r="A35" s="19" t="s">
        <v>16</v>
      </c>
      <c r="B35" s="25">
        <v>0.0</v>
      </c>
      <c r="C35" s="25">
        <v>351901.0</v>
      </c>
      <c r="D35" s="25">
        <v>406798.0</v>
      </c>
      <c r="E35" s="25">
        <v>8619.0</v>
      </c>
      <c r="F35" s="18" t="s">
        <v>23</v>
      </c>
      <c r="G35" s="25">
        <v>767318.0</v>
      </c>
      <c r="H35" s="22">
        <f>G35/G44</f>
        <v>0.1841926428</v>
      </c>
      <c r="I35" s="42"/>
      <c r="J35" s="25">
        <v>0.0</v>
      </c>
      <c r="K35" s="25">
        <v>107026.0</v>
      </c>
      <c r="L35" s="25">
        <v>46932.0</v>
      </c>
      <c r="M35" s="25">
        <v>6884.0</v>
      </c>
      <c r="N35" s="9">
        <v>0.0</v>
      </c>
      <c r="O35" s="9" t="s">
        <v>27</v>
      </c>
      <c r="P35" s="25">
        <v>160842.0</v>
      </c>
      <c r="Q35" s="22">
        <f>P35/P44</f>
        <v>0.04863600737</v>
      </c>
      <c r="R35" s="42"/>
      <c r="S35" s="9">
        <f t="shared" ref="S35:V35" si="33">B35+J35</f>
        <v>0</v>
      </c>
      <c r="T35" s="9">
        <f t="shared" si="33"/>
        <v>458927</v>
      </c>
      <c r="U35" s="9">
        <f t="shared" si="33"/>
        <v>453730</v>
      </c>
      <c r="V35" s="9">
        <f t="shared" si="33"/>
        <v>15503</v>
      </c>
      <c r="W35" s="9">
        <f t="shared" ref="W35:X35" si="34">N35</f>
        <v>0</v>
      </c>
      <c r="X35" s="9" t="str">
        <f t="shared" si="34"/>
        <v>?</v>
      </c>
      <c r="Y35" s="9">
        <f t="shared" si="35"/>
        <v>928160</v>
      </c>
      <c r="Z35" s="22">
        <f>Y35/Y44</f>
        <v>0.1242034385</v>
      </c>
    </row>
    <row r="36" ht="12.0" customHeight="1">
      <c r="A36" s="19" t="s">
        <v>17</v>
      </c>
      <c r="B36" s="25">
        <v>0.0</v>
      </c>
      <c r="C36" s="25">
        <v>398895.0</v>
      </c>
      <c r="D36" s="25">
        <v>0.0</v>
      </c>
      <c r="E36" s="25">
        <v>0.0</v>
      </c>
      <c r="F36" s="18" t="s">
        <v>23</v>
      </c>
      <c r="G36" s="25">
        <v>398895.0</v>
      </c>
      <c r="H36" s="22">
        <f>G36/G44</f>
        <v>0.09575368263</v>
      </c>
      <c r="I36" s="42"/>
      <c r="J36" s="25">
        <v>0.0</v>
      </c>
      <c r="K36" s="25">
        <v>317513.0</v>
      </c>
      <c r="L36" s="25">
        <v>0.0</v>
      </c>
      <c r="M36" s="25">
        <v>1329.0</v>
      </c>
      <c r="N36" s="9">
        <v>0.0</v>
      </c>
      <c r="O36" s="9">
        <v>0.0</v>
      </c>
      <c r="P36" s="25">
        <v>318842.0</v>
      </c>
      <c r="Q36" s="22">
        <f>P36/P44</f>
        <v>0.09641264012</v>
      </c>
      <c r="R36" s="42"/>
      <c r="S36" s="9">
        <f t="shared" ref="S36:V36" si="36">B36+J36</f>
        <v>0</v>
      </c>
      <c r="T36" s="9">
        <f t="shared" si="36"/>
        <v>716408</v>
      </c>
      <c r="U36" s="9">
        <f t="shared" si="36"/>
        <v>0</v>
      </c>
      <c r="V36" s="9">
        <f t="shared" si="36"/>
        <v>1329</v>
      </c>
      <c r="W36" s="9">
        <f t="shared" ref="W36:X36" si="37">N36</f>
        <v>0</v>
      </c>
      <c r="X36" s="9">
        <f t="shared" si="37"/>
        <v>0</v>
      </c>
      <c r="Y36" s="9">
        <f t="shared" si="35"/>
        <v>717737</v>
      </c>
      <c r="Z36" s="22">
        <f>Y36/Y44</f>
        <v>0.09604529754</v>
      </c>
    </row>
    <row r="37" ht="12.0" customHeight="1">
      <c r="A37" s="19" t="s">
        <v>18</v>
      </c>
      <c r="B37" s="25">
        <v>0.0</v>
      </c>
      <c r="C37" s="25">
        <v>799.0</v>
      </c>
      <c r="D37" s="25">
        <v>3950.5</v>
      </c>
      <c r="E37" s="25">
        <v>0.0</v>
      </c>
      <c r="F37" s="18" t="s">
        <v>23</v>
      </c>
      <c r="G37" s="25">
        <v>4749.5</v>
      </c>
      <c r="H37" s="22">
        <f>G37/G44</f>
        <v>0.001140104829</v>
      </c>
      <c r="I37" s="42"/>
      <c r="J37" s="25">
        <v>0.0</v>
      </c>
      <c r="K37" s="25">
        <v>0.0</v>
      </c>
      <c r="L37" s="25">
        <v>0.0</v>
      </c>
      <c r="M37" s="25">
        <v>0.0</v>
      </c>
      <c r="N37" s="9">
        <v>0.0</v>
      </c>
      <c r="O37" s="9">
        <v>0.0</v>
      </c>
      <c r="P37" s="25">
        <v>0.0</v>
      </c>
      <c r="Q37" s="22">
        <f>P37/P44</f>
        <v>0</v>
      </c>
      <c r="R37" s="42"/>
      <c r="S37" s="9">
        <f t="shared" ref="S37:V37" si="38">B37+J37</f>
        <v>0</v>
      </c>
      <c r="T37" s="9">
        <f t="shared" si="38"/>
        <v>799</v>
      </c>
      <c r="U37" s="9">
        <f t="shared" si="38"/>
        <v>3950.5</v>
      </c>
      <c r="V37" s="9">
        <f t="shared" si="38"/>
        <v>0</v>
      </c>
      <c r="W37" s="9">
        <f t="shared" ref="W37:X37" si="39">N37</f>
        <v>0</v>
      </c>
      <c r="X37" s="9">
        <f t="shared" si="39"/>
        <v>0</v>
      </c>
      <c r="Y37" s="9">
        <f t="shared" si="35"/>
        <v>4749.5</v>
      </c>
      <c r="Z37" s="22">
        <f>Y37/Y44</f>
        <v>0.0006355630832</v>
      </c>
    </row>
    <row r="38" ht="12.0" customHeight="1">
      <c r="A38" s="19" t="s">
        <v>63</v>
      </c>
      <c r="B38" s="25">
        <v>0.0</v>
      </c>
      <c r="C38" s="25">
        <v>4069.0</v>
      </c>
      <c r="D38" s="25">
        <v>4604.0</v>
      </c>
      <c r="E38" s="25">
        <v>243.0</v>
      </c>
      <c r="F38" s="18" t="s">
        <v>23</v>
      </c>
      <c r="G38" s="25">
        <v>8916.0</v>
      </c>
      <c r="H38" s="22">
        <f>G38/G44</f>
        <v>0.00214026206</v>
      </c>
      <c r="I38" s="42"/>
      <c r="J38" s="25">
        <v>0.0</v>
      </c>
      <c r="K38" s="25">
        <v>17833.0</v>
      </c>
      <c r="L38" s="25">
        <v>6015.0</v>
      </c>
      <c r="M38" s="25">
        <v>734.0</v>
      </c>
      <c r="N38" s="9">
        <v>0.0</v>
      </c>
      <c r="O38" s="9">
        <v>0.0</v>
      </c>
      <c r="P38" s="25">
        <v>24582.0</v>
      </c>
      <c r="Q38" s="22">
        <f>P38/P44</f>
        <v>0.007433197382</v>
      </c>
      <c r="R38" s="42"/>
      <c r="S38" s="9">
        <f t="shared" ref="S38:V38" si="40">B38+J38</f>
        <v>0</v>
      </c>
      <c r="T38" s="9">
        <f t="shared" si="40"/>
        <v>21902</v>
      </c>
      <c r="U38" s="9">
        <f t="shared" si="40"/>
        <v>10619</v>
      </c>
      <c r="V38" s="9">
        <f t="shared" si="40"/>
        <v>977</v>
      </c>
      <c r="W38" s="9">
        <f t="shared" ref="W38:X38" si="41">N38</f>
        <v>0</v>
      </c>
      <c r="X38" s="9">
        <f t="shared" si="41"/>
        <v>0</v>
      </c>
      <c r="Y38" s="9">
        <f t="shared" si="35"/>
        <v>33498</v>
      </c>
      <c r="Z38" s="22">
        <f>Y38/Y44</f>
        <v>0.004482596518</v>
      </c>
    </row>
    <row r="39" ht="12.0" customHeight="1">
      <c r="A39" s="19" t="s">
        <v>19</v>
      </c>
      <c r="B39" s="25">
        <v>0.0</v>
      </c>
      <c r="C39" s="25">
        <v>8245.5</v>
      </c>
      <c r="D39" s="25">
        <v>0.0</v>
      </c>
      <c r="E39" s="25">
        <v>0.0</v>
      </c>
      <c r="F39" s="18" t="s">
        <v>23</v>
      </c>
      <c r="G39" s="25">
        <v>8245.5</v>
      </c>
      <c r="H39" s="22">
        <f>G39/G44</f>
        <v>0.00197931032</v>
      </c>
      <c r="I39" s="42"/>
      <c r="J39" s="25">
        <v>0.0</v>
      </c>
      <c r="K39" s="25">
        <v>4873.0</v>
      </c>
      <c r="L39" s="25">
        <v>0.0</v>
      </c>
      <c r="M39" s="25">
        <v>0.0</v>
      </c>
      <c r="N39" s="9">
        <v>0.0</v>
      </c>
      <c r="O39" s="9">
        <v>0.0</v>
      </c>
      <c r="P39" s="25">
        <v>4873.0</v>
      </c>
      <c r="Q39" s="22">
        <f>P39/P44</f>
        <v>0.001473516022</v>
      </c>
      <c r="R39" s="42"/>
      <c r="S39" s="9">
        <f t="shared" ref="S39:V39" si="42">B39+J39</f>
        <v>0</v>
      </c>
      <c r="T39" s="9">
        <f t="shared" si="42"/>
        <v>13118.5</v>
      </c>
      <c r="U39" s="9">
        <f t="shared" si="42"/>
        <v>0</v>
      </c>
      <c r="V39" s="9">
        <f t="shared" si="42"/>
        <v>0</v>
      </c>
      <c r="W39" s="9">
        <f t="shared" ref="W39:X39" si="43">N39</f>
        <v>0</v>
      </c>
      <c r="X39" s="9">
        <f t="shared" si="43"/>
        <v>0</v>
      </c>
      <c r="Y39" s="9">
        <f t="shared" si="35"/>
        <v>13118.5</v>
      </c>
      <c r="Z39" s="22">
        <f>Y39/Y44</f>
        <v>0.00175547622</v>
      </c>
    </row>
    <row r="40" ht="12.0" customHeight="1">
      <c r="A40" s="19" t="s">
        <v>64</v>
      </c>
      <c r="B40" s="25">
        <v>0.0</v>
      </c>
      <c r="C40" s="25">
        <v>397.0</v>
      </c>
      <c r="D40" s="25">
        <v>0.0</v>
      </c>
      <c r="E40" s="25">
        <v>0.0</v>
      </c>
      <c r="F40" s="18" t="s">
        <v>23</v>
      </c>
      <c r="G40" s="25">
        <v>397.0</v>
      </c>
      <c r="H40" s="22">
        <f>G40/G44</f>
        <v>0.00009529879292</v>
      </c>
      <c r="I40" s="42"/>
      <c r="J40" s="25">
        <v>0.0</v>
      </c>
      <c r="K40" s="25">
        <v>600.0</v>
      </c>
      <c r="L40" s="25">
        <v>0.0</v>
      </c>
      <c r="M40" s="25">
        <v>0.0</v>
      </c>
      <c r="N40" s="9">
        <v>0.0</v>
      </c>
      <c r="O40" s="9">
        <v>0.0</v>
      </c>
      <c r="P40" s="25">
        <v>600.0</v>
      </c>
      <c r="Q40" s="22">
        <f>P40/P44</f>
        <v>0.000181430251</v>
      </c>
      <c r="R40" s="42"/>
      <c r="S40" s="9">
        <f t="shared" ref="S40:V40" si="44">B40+J40</f>
        <v>0</v>
      </c>
      <c r="T40" s="9">
        <f t="shared" si="44"/>
        <v>997</v>
      </c>
      <c r="U40" s="9">
        <f t="shared" si="44"/>
        <v>0</v>
      </c>
      <c r="V40" s="9">
        <f t="shared" si="44"/>
        <v>0</v>
      </c>
      <c r="W40" s="9">
        <f t="shared" ref="W40:X40" si="45">N40</f>
        <v>0</v>
      </c>
      <c r="X40" s="9">
        <f t="shared" si="45"/>
        <v>0</v>
      </c>
      <c r="Y40" s="9">
        <f t="shared" si="35"/>
        <v>997</v>
      </c>
      <c r="Z40" s="22">
        <f>Y40/Y44</f>
        <v>0.0001334153898</v>
      </c>
    </row>
    <row r="41" ht="12.0" customHeight="1">
      <c r="A41" s="19" t="s">
        <v>65</v>
      </c>
      <c r="B41" s="25">
        <v>0.0</v>
      </c>
      <c r="C41" s="25">
        <v>216.5</v>
      </c>
      <c r="D41" s="25">
        <v>0.0</v>
      </c>
      <c r="E41" s="25">
        <v>0.0</v>
      </c>
      <c r="F41" s="18" t="s">
        <v>23</v>
      </c>
      <c r="G41" s="25">
        <v>216.5</v>
      </c>
      <c r="H41" s="22">
        <f>G41/G44</f>
        <v>0.00005197024853</v>
      </c>
      <c r="I41" s="42"/>
      <c r="J41" s="25">
        <v>0.0</v>
      </c>
      <c r="K41" s="25">
        <v>338.0</v>
      </c>
      <c r="L41" s="25">
        <v>0.0</v>
      </c>
      <c r="M41" s="25">
        <v>0.0</v>
      </c>
      <c r="N41" s="9">
        <v>0.0</v>
      </c>
      <c r="O41" s="9">
        <v>0.0</v>
      </c>
      <c r="P41" s="25">
        <v>338.0</v>
      </c>
      <c r="Q41" s="22">
        <f>P41/P44</f>
        <v>0.000102205708</v>
      </c>
      <c r="R41" s="42"/>
      <c r="S41" s="9">
        <f t="shared" ref="S41:V41" si="46">B41+J41</f>
        <v>0</v>
      </c>
      <c r="T41" s="9">
        <f t="shared" si="46"/>
        <v>554.5</v>
      </c>
      <c r="U41" s="9">
        <f t="shared" si="46"/>
        <v>0</v>
      </c>
      <c r="V41" s="9">
        <f t="shared" si="46"/>
        <v>0</v>
      </c>
      <c r="W41" s="9">
        <f t="shared" ref="W41:X41" si="47">N41</f>
        <v>0</v>
      </c>
      <c r="X41" s="9">
        <f t="shared" si="47"/>
        <v>0</v>
      </c>
      <c r="Y41" s="9">
        <f t="shared" si="35"/>
        <v>554.5</v>
      </c>
      <c r="Z41" s="22">
        <f>Y41/Y44</f>
        <v>0.00007420143797</v>
      </c>
    </row>
    <row r="42" ht="12.0" customHeight="1">
      <c r="A42" s="19" t="s">
        <v>66</v>
      </c>
      <c r="B42" s="25">
        <v>0.0</v>
      </c>
      <c r="C42" s="25">
        <v>169.0</v>
      </c>
      <c r="D42" s="25">
        <v>0.0</v>
      </c>
      <c r="E42" s="25">
        <v>0.0</v>
      </c>
      <c r="F42" s="18" t="s">
        <v>23</v>
      </c>
      <c r="G42" s="25">
        <v>169.0</v>
      </c>
      <c r="H42" s="22">
        <f>G42/G44</f>
        <v>0.00004056800001</v>
      </c>
      <c r="I42" s="42"/>
      <c r="J42" s="25">
        <v>0.0</v>
      </c>
      <c r="K42" s="25">
        <v>299.0</v>
      </c>
      <c r="L42" s="25">
        <v>0.0</v>
      </c>
      <c r="M42" s="25">
        <v>0.0</v>
      </c>
      <c r="N42" s="9">
        <v>0.0</v>
      </c>
      <c r="O42" s="9">
        <v>0.0</v>
      </c>
      <c r="P42" s="25">
        <v>299.0</v>
      </c>
      <c r="Q42" s="22">
        <f>P42/P44</f>
        <v>0.00009041274173</v>
      </c>
      <c r="R42" s="42"/>
      <c r="S42" s="9">
        <f t="shared" ref="S42:V42" si="48">B42+J42</f>
        <v>0</v>
      </c>
      <c r="T42" s="9">
        <f t="shared" si="48"/>
        <v>468</v>
      </c>
      <c r="U42" s="9">
        <f t="shared" si="48"/>
        <v>0</v>
      </c>
      <c r="V42" s="9">
        <f t="shared" si="48"/>
        <v>0</v>
      </c>
      <c r="W42" s="9">
        <f t="shared" ref="W42:X42" si="49">N42</f>
        <v>0</v>
      </c>
      <c r="X42" s="9">
        <f t="shared" si="49"/>
        <v>0</v>
      </c>
      <c r="Y42" s="9">
        <f t="shared" si="35"/>
        <v>468</v>
      </c>
      <c r="Z42" s="22">
        <f>Y42/Y44</f>
        <v>0.00006262628128</v>
      </c>
    </row>
    <row r="43" ht="12.0" customHeight="1">
      <c r="A43" s="19"/>
      <c r="B43" s="49"/>
      <c r="C43" s="49"/>
      <c r="D43" s="49"/>
      <c r="E43" s="49"/>
      <c r="F43" s="18"/>
      <c r="G43" s="49"/>
      <c r="H43" s="9"/>
      <c r="I43" s="42"/>
      <c r="J43" s="49"/>
      <c r="K43" s="49"/>
      <c r="L43" s="49"/>
      <c r="M43" s="49"/>
      <c r="N43" s="9"/>
      <c r="O43" s="9"/>
      <c r="P43" s="4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64">
        <v>2865941.0</v>
      </c>
      <c r="C44" s="64">
        <v>767490.0</v>
      </c>
      <c r="D44" s="64">
        <v>422596.5</v>
      </c>
      <c r="E44" s="64">
        <v>109817.5</v>
      </c>
      <c r="F44" s="47" t="s">
        <v>23</v>
      </c>
      <c r="G44" s="64">
        <v>4165845.0</v>
      </c>
      <c r="H44" s="28">
        <f>G44/G44</f>
        <v>1</v>
      </c>
      <c r="I44" s="27"/>
      <c r="J44" s="64">
        <v>2139782.0</v>
      </c>
      <c r="K44" s="64">
        <v>488918.0</v>
      </c>
      <c r="L44" s="64">
        <v>121074.5</v>
      </c>
      <c r="M44" s="64">
        <v>557281.5</v>
      </c>
      <c r="N44" s="27" t="s">
        <v>27</v>
      </c>
      <c r="O44" s="27" t="s">
        <v>27</v>
      </c>
      <c r="P44" s="64">
        <v>3307056.0</v>
      </c>
      <c r="Q44" s="28">
        <f>P44/P44</f>
        <v>1</v>
      </c>
      <c r="R44" s="27"/>
      <c r="S44" s="27">
        <f t="shared" ref="S44:V44" si="50">B44+J44</f>
        <v>5005723</v>
      </c>
      <c r="T44" s="27">
        <f t="shared" si="50"/>
        <v>1256408</v>
      </c>
      <c r="U44" s="27">
        <f t="shared" si="50"/>
        <v>543671</v>
      </c>
      <c r="V44" s="27">
        <f t="shared" si="50"/>
        <v>667099</v>
      </c>
      <c r="W44" s="27" t="str">
        <f t="shared" ref="W44:X44" si="51">N44</f>
        <v>?</v>
      </c>
      <c r="X44" s="27" t="str">
        <f t="shared" si="51"/>
        <v>?</v>
      </c>
      <c r="Y44" s="27">
        <f>SUM(S44:X44)</f>
        <v>7472901</v>
      </c>
      <c r="Z44" s="28">
        <f>Y44/Y44</f>
        <v>1</v>
      </c>
    </row>
    <row r="45" ht="12.0" customHeight="1">
      <c r="A45" s="26" t="s">
        <v>12</v>
      </c>
      <c r="B45" s="28">
        <f>B44/G44</f>
        <v>0.687961506</v>
      </c>
      <c r="C45" s="28">
        <f>C44/G44</f>
        <v>0.1842339309</v>
      </c>
      <c r="D45" s="28">
        <f>D44/G44</f>
        <v>0.1014431646</v>
      </c>
      <c r="E45" s="28">
        <f>E44/G44</f>
        <v>0.02636139847</v>
      </c>
      <c r="F45" s="47" t="s">
        <v>23</v>
      </c>
      <c r="G45" s="28">
        <f>G44/G44</f>
        <v>1</v>
      </c>
      <c r="H45" s="28"/>
      <c r="I45" s="28"/>
      <c r="J45" s="28">
        <f>J44/P44</f>
        <v>0.6470353087</v>
      </c>
      <c r="K45" s="28">
        <f>K44/P44</f>
        <v>0.1478408591</v>
      </c>
      <c r="L45" s="28">
        <f>L44/P44</f>
        <v>0.03661096153</v>
      </c>
      <c r="M45" s="28">
        <f>M44/P44</f>
        <v>0.1685128707</v>
      </c>
      <c r="N45" s="28" t="s">
        <v>27</v>
      </c>
      <c r="O45" s="28" t="s">
        <v>27</v>
      </c>
      <c r="P45" s="28">
        <f>P44/P44</f>
        <v>1</v>
      </c>
      <c r="Q45" s="28"/>
      <c r="R45" s="28"/>
      <c r="S45" s="28">
        <f>S44/Y44</f>
        <v>0.6698500355</v>
      </c>
      <c r="T45" s="28">
        <f>T44/Y44</f>
        <v>0.1681285487</v>
      </c>
      <c r="U45" s="28">
        <f>U44/Y44</f>
        <v>0.0727523354</v>
      </c>
      <c r="V45" s="28">
        <f>V44/Y44</f>
        <v>0.08926908037</v>
      </c>
      <c r="W45" s="28" t="s">
        <v>27</v>
      </c>
      <c r="X45" s="28" t="s">
        <v>27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2">SUM(B35:B42)</f>
        <v>0</v>
      </c>
      <c r="C46" s="9">
        <f t="shared" si="52"/>
        <v>764692</v>
      </c>
      <c r="D46" s="9">
        <f t="shared" si="52"/>
        <v>415352.5</v>
      </c>
      <c r="E46" s="9">
        <f t="shared" si="52"/>
        <v>8862</v>
      </c>
      <c r="F46" s="18" t="s">
        <v>23</v>
      </c>
      <c r="G46" s="9">
        <f>SUM(G35:G42)</f>
        <v>1188906.5</v>
      </c>
      <c r="H46" s="9"/>
      <c r="I46" s="9"/>
      <c r="J46" s="9">
        <f t="shared" ref="J46:M46" si="53">SUM(J35:J42)</f>
        <v>0</v>
      </c>
      <c r="K46" s="9">
        <f t="shared" si="53"/>
        <v>448482</v>
      </c>
      <c r="L46" s="9">
        <f t="shared" si="53"/>
        <v>52947</v>
      </c>
      <c r="M46" s="9">
        <f t="shared" si="53"/>
        <v>8947</v>
      </c>
      <c r="N46" s="9">
        <v>0.0</v>
      </c>
      <c r="O46" s="9" t="s">
        <v>27</v>
      </c>
      <c r="P46" s="9">
        <f>SUM(P35:P42)</f>
        <v>510376</v>
      </c>
      <c r="Q46" s="9"/>
      <c r="R46" s="9"/>
      <c r="S46" s="9">
        <f t="shared" ref="S46:V46" si="54">SUM(S35:S42)</f>
        <v>0</v>
      </c>
      <c r="T46" s="9">
        <f t="shared" si="54"/>
        <v>1213174</v>
      </c>
      <c r="U46" s="9">
        <f t="shared" si="54"/>
        <v>468299.5</v>
      </c>
      <c r="V46" s="9">
        <f t="shared" si="54"/>
        <v>17809</v>
      </c>
      <c r="W46" s="9">
        <v>0.0</v>
      </c>
      <c r="X46" s="9" t="s">
        <v>27</v>
      </c>
      <c r="Y46" s="9">
        <f>SUM(Y35:Y42)</f>
        <v>1699282.5</v>
      </c>
      <c r="Z46" s="9"/>
    </row>
    <row r="47" ht="12.0" customHeight="1">
      <c r="A47" s="29" t="s">
        <v>22</v>
      </c>
      <c r="B47" s="22">
        <f t="shared" ref="B47:E47" si="55">B46/B44</f>
        <v>0</v>
      </c>
      <c r="C47" s="22">
        <f t="shared" si="55"/>
        <v>0.9963543499</v>
      </c>
      <c r="D47" s="22">
        <f t="shared" si="55"/>
        <v>0.9828583531</v>
      </c>
      <c r="E47" s="22">
        <f t="shared" si="55"/>
        <v>0.08069752089</v>
      </c>
      <c r="F47" s="18" t="s">
        <v>23</v>
      </c>
      <c r="G47" s="22">
        <f>G46/G44</f>
        <v>0.2853938397</v>
      </c>
      <c r="H47" s="22"/>
      <c r="I47" s="22"/>
      <c r="J47" s="22">
        <f t="shared" ref="J47:M47" si="56">J46/J44</f>
        <v>0</v>
      </c>
      <c r="K47" s="22">
        <f t="shared" si="56"/>
        <v>0.9172949247</v>
      </c>
      <c r="L47" s="22">
        <f t="shared" si="56"/>
        <v>0.43730926</v>
      </c>
      <c r="M47" s="22">
        <f t="shared" si="56"/>
        <v>0.01605472279</v>
      </c>
      <c r="N47" s="22">
        <v>0.0</v>
      </c>
      <c r="O47" s="9" t="s">
        <v>27</v>
      </c>
      <c r="P47" s="22">
        <f>P46/P44</f>
        <v>0.1543294096</v>
      </c>
      <c r="Q47" s="22"/>
      <c r="R47" s="22"/>
      <c r="S47" s="22">
        <f t="shared" ref="S47:V47" si="57">S46/S44</f>
        <v>0</v>
      </c>
      <c r="T47" s="22">
        <f t="shared" si="57"/>
        <v>0.9655892035</v>
      </c>
      <c r="U47" s="22">
        <f t="shared" si="57"/>
        <v>0.8613656053</v>
      </c>
      <c r="V47" s="22">
        <f t="shared" si="57"/>
        <v>0.02669618752</v>
      </c>
      <c r="W47" s="22">
        <v>0.0</v>
      </c>
      <c r="X47" s="9" t="s">
        <v>27</v>
      </c>
      <c r="Y47" s="22">
        <f>Y46/Y44</f>
        <v>0.227392615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0.6431893509</v>
      </c>
      <c r="D48" s="32">
        <f>D46/G46</f>
        <v>0.3493567408</v>
      </c>
      <c r="E48" s="32">
        <f>E46/G46</f>
        <v>0.007453908276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0.8787286236</v>
      </c>
      <c r="L48" s="32">
        <f>L46/P46</f>
        <v>0.1037411634</v>
      </c>
      <c r="M48" s="32">
        <f>M46/P46</f>
        <v>0.01753021302</v>
      </c>
      <c r="N48" s="32">
        <v>0.0</v>
      </c>
      <c r="O48" s="7" t="s">
        <v>27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0.7139330865</v>
      </c>
      <c r="U48" s="32">
        <f>U46/Y46</f>
        <v>0.2755866079</v>
      </c>
      <c r="V48" s="32">
        <f>V46/Y46</f>
        <v>0.01048030566</v>
      </c>
      <c r="W48" s="32">
        <v>0.0</v>
      </c>
      <c r="X48" s="7" t="s">
        <v>27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7"/>
      <c r="I51" s="7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3</v>
      </c>
      <c r="C52" s="11"/>
      <c r="D52" s="11"/>
      <c r="E52" s="11"/>
      <c r="F52" s="11"/>
      <c r="G52" s="11"/>
      <c r="H52" s="10"/>
      <c r="I52" s="9"/>
      <c r="J52" s="10" t="s">
        <v>4</v>
      </c>
      <c r="K52" s="11"/>
      <c r="L52" s="11"/>
      <c r="M52" s="11"/>
      <c r="N52" s="11"/>
      <c r="O52" s="11"/>
      <c r="P52" s="11"/>
      <c r="Q52" s="13"/>
      <c r="R52" s="9"/>
      <c r="S52" s="10" t="s">
        <v>5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8">B34/B9</f>
        <v>256.9659284</v>
      </c>
      <c r="C55" s="9">
        <f t="shared" si="58"/>
        <v>164.5882353</v>
      </c>
      <c r="D55" s="9">
        <f t="shared" si="58"/>
        <v>181.1</v>
      </c>
      <c r="E55" s="9">
        <f t="shared" si="58"/>
        <v>309.6794479</v>
      </c>
      <c r="F55" s="18" t="s">
        <v>23</v>
      </c>
      <c r="G55" s="9">
        <f t="shared" ref="G55:G63" si="62">G34/G9</f>
        <v>258.0563887</v>
      </c>
      <c r="H55" s="9"/>
      <c r="I55" s="9"/>
      <c r="J55" s="9">
        <f t="shared" ref="J55:M55" si="59">J34/J9</f>
        <v>951.8603203</v>
      </c>
      <c r="K55" s="9">
        <f t="shared" si="59"/>
        <v>919</v>
      </c>
      <c r="L55" s="9">
        <f t="shared" si="59"/>
        <v>1174.612069</v>
      </c>
      <c r="M55" s="9">
        <f t="shared" si="59"/>
        <v>1096.669</v>
      </c>
      <c r="N55" s="9" t="s">
        <v>27</v>
      </c>
      <c r="O55" s="9" t="s">
        <v>27</v>
      </c>
      <c r="P55" s="9">
        <f t="shared" ref="P55:P57" si="64">P34/P9</f>
        <v>981.2912281</v>
      </c>
      <c r="Q55" s="9"/>
      <c r="R55" s="9"/>
      <c r="S55" s="9">
        <f t="shared" ref="S55:V55" si="60">S34/S9</f>
        <v>373.5335423</v>
      </c>
      <c r="T55" s="9">
        <f t="shared" si="60"/>
        <v>708.7540984</v>
      </c>
      <c r="U55" s="9">
        <f t="shared" si="60"/>
        <v>769.0969388</v>
      </c>
      <c r="V55" s="9">
        <f t="shared" si="60"/>
        <v>786.0653753</v>
      </c>
      <c r="W55" s="9" t="s">
        <v>27</v>
      </c>
      <c r="X55" s="9" t="s">
        <v>27</v>
      </c>
      <c r="Y55" s="9">
        <f t="shared" ref="Y55:Y63" si="66">Y34/Y9</f>
        <v>400.8622162</v>
      </c>
      <c r="Z55" s="3"/>
    </row>
    <row r="56" ht="12.0" customHeight="1">
      <c r="A56" s="19" t="s">
        <v>16</v>
      </c>
      <c r="B56" s="9"/>
      <c r="C56" s="9">
        <f t="shared" ref="C56:E56" si="61">C35/C10</f>
        <v>182.0491464</v>
      </c>
      <c r="D56" s="9">
        <f t="shared" si="61"/>
        <v>161.2997621</v>
      </c>
      <c r="E56" s="9">
        <f t="shared" si="61"/>
        <v>226.8157895</v>
      </c>
      <c r="F56" s="18" t="s">
        <v>23</v>
      </c>
      <c r="G56" s="9">
        <f t="shared" si="62"/>
        <v>170.7807701</v>
      </c>
      <c r="H56" s="9"/>
      <c r="I56" s="9"/>
      <c r="J56" s="9"/>
      <c r="K56" s="9">
        <f t="shared" ref="K56:M56" si="63">K35/K10</f>
        <v>849.4126984</v>
      </c>
      <c r="L56" s="9">
        <f t="shared" si="63"/>
        <v>744.952381</v>
      </c>
      <c r="M56" s="9">
        <f t="shared" si="63"/>
        <v>860.5</v>
      </c>
      <c r="N56" s="9"/>
      <c r="O56" s="9" t="s">
        <v>27</v>
      </c>
      <c r="P56" s="9">
        <f t="shared" si="64"/>
        <v>816.4568528</v>
      </c>
      <c r="Q56" s="9"/>
      <c r="R56" s="9"/>
      <c r="S56" s="9"/>
      <c r="T56" s="9">
        <f t="shared" ref="T56:V56" si="65">T35/T10</f>
        <v>222.8882953</v>
      </c>
      <c r="U56" s="9">
        <f t="shared" si="65"/>
        <v>175.5241779</v>
      </c>
      <c r="V56" s="9">
        <f t="shared" si="65"/>
        <v>337.0217391</v>
      </c>
      <c r="W56" s="9"/>
      <c r="X56" s="9" t="s">
        <v>27</v>
      </c>
      <c r="Y56" s="9">
        <f t="shared" si="66"/>
        <v>197.8597314</v>
      </c>
      <c r="Z56" s="3"/>
    </row>
    <row r="57" ht="12.0" customHeight="1">
      <c r="A57" s="19" t="s">
        <v>17</v>
      </c>
      <c r="B57" s="9"/>
      <c r="C57" s="9">
        <f t="shared" ref="C57:C63" si="67">C36/C11</f>
        <v>231.3776102</v>
      </c>
      <c r="D57" s="9"/>
      <c r="E57" s="9"/>
      <c r="F57" s="18" t="s">
        <v>23</v>
      </c>
      <c r="G57" s="9">
        <f t="shared" si="62"/>
        <v>231.3776102</v>
      </c>
      <c r="H57" s="9"/>
      <c r="I57" s="9"/>
      <c r="J57" s="9"/>
      <c r="K57" s="9">
        <f>K36/K11</f>
        <v>904.5954416</v>
      </c>
      <c r="L57" s="9"/>
      <c r="M57" s="9">
        <f>M36/M11</f>
        <v>1329</v>
      </c>
      <c r="N57" s="9"/>
      <c r="O57" s="9"/>
      <c r="P57" s="9">
        <f t="shared" si="64"/>
        <v>905.8011364</v>
      </c>
      <c r="Q57" s="9"/>
      <c r="R57" s="9"/>
      <c r="S57" s="9"/>
      <c r="T57" s="9">
        <f t="shared" ref="T57:T61" si="68">T36/T11</f>
        <v>345.2568675</v>
      </c>
      <c r="U57" s="9"/>
      <c r="V57" s="9">
        <f>V36/V11</f>
        <v>1329</v>
      </c>
      <c r="W57" s="9"/>
      <c r="X57" s="9" t="s">
        <v>27</v>
      </c>
      <c r="Y57" s="9">
        <f t="shared" si="66"/>
        <v>345.7307322</v>
      </c>
      <c r="Z57" s="3"/>
    </row>
    <row r="58" ht="12.0" customHeight="1">
      <c r="A58" s="19" t="s">
        <v>18</v>
      </c>
      <c r="B58" s="9"/>
      <c r="C58" s="9">
        <f t="shared" si="67"/>
        <v>266.3333333</v>
      </c>
      <c r="D58" s="9">
        <f t="shared" ref="D58:D59" si="69">D37/D12</f>
        <v>164.6041667</v>
      </c>
      <c r="E58" s="9"/>
      <c r="F58" s="18" t="s">
        <v>23</v>
      </c>
      <c r="G58" s="9">
        <f t="shared" si="62"/>
        <v>175.9074074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68"/>
        <v>266.3333333</v>
      </c>
      <c r="U58" s="9">
        <f t="shared" ref="U58:U59" si="71">U37/U12</f>
        <v>164.6041667</v>
      </c>
      <c r="V58" s="9"/>
      <c r="W58" s="9"/>
      <c r="X58" s="9"/>
      <c r="Y58" s="9">
        <f t="shared" si="66"/>
        <v>175.9074074</v>
      </c>
      <c r="Z58" s="3"/>
    </row>
    <row r="59" ht="12.0" customHeight="1">
      <c r="A59" s="19" t="s">
        <v>63</v>
      </c>
      <c r="B59" s="9"/>
      <c r="C59" s="9">
        <f t="shared" si="67"/>
        <v>203.45</v>
      </c>
      <c r="D59" s="9">
        <f t="shared" si="69"/>
        <v>164.4285714</v>
      </c>
      <c r="E59" s="9">
        <f>E38/E13</f>
        <v>243</v>
      </c>
      <c r="F59" s="18" t="s">
        <v>23</v>
      </c>
      <c r="G59" s="9">
        <f t="shared" si="62"/>
        <v>181.9591837</v>
      </c>
      <c r="H59" s="9"/>
      <c r="I59" s="9"/>
      <c r="J59" s="9"/>
      <c r="K59" s="9">
        <f t="shared" ref="K59:M59" si="70">K38/K13</f>
        <v>849.1904762</v>
      </c>
      <c r="L59" s="9">
        <f t="shared" si="70"/>
        <v>1002.5</v>
      </c>
      <c r="M59" s="9">
        <f t="shared" si="70"/>
        <v>734</v>
      </c>
      <c r="N59" s="9"/>
      <c r="O59" s="9"/>
      <c r="P59" s="9">
        <f t="shared" ref="P59:P63" si="72">P38/P13</f>
        <v>877.9285714</v>
      </c>
      <c r="Q59" s="9"/>
      <c r="R59" s="9"/>
      <c r="S59" s="9"/>
      <c r="T59" s="9">
        <f t="shared" si="68"/>
        <v>534.195122</v>
      </c>
      <c r="U59" s="9">
        <f t="shared" si="71"/>
        <v>312.3235294</v>
      </c>
      <c r="V59" s="9">
        <f>V38/V13</f>
        <v>488.5</v>
      </c>
      <c r="W59" s="9"/>
      <c r="X59" s="9" t="s">
        <v>27</v>
      </c>
      <c r="Y59" s="9">
        <f t="shared" si="66"/>
        <v>435.038961</v>
      </c>
      <c r="Z59" s="3"/>
    </row>
    <row r="60" ht="12.0" customHeight="1">
      <c r="A60" s="19" t="s">
        <v>19</v>
      </c>
      <c r="B60" s="9"/>
      <c r="C60" s="9">
        <f t="shared" si="67"/>
        <v>294.4821429</v>
      </c>
      <c r="D60" s="9"/>
      <c r="E60" s="9"/>
      <c r="F60" s="18" t="s">
        <v>23</v>
      </c>
      <c r="G60" s="9">
        <f t="shared" si="62"/>
        <v>294.4821429</v>
      </c>
      <c r="H60" s="9"/>
      <c r="I60" s="9"/>
      <c r="J60" s="9"/>
      <c r="K60" s="9">
        <f t="shared" ref="K60:K63" si="73">K39/K14</f>
        <v>974.6</v>
      </c>
      <c r="L60" s="9"/>
      <c r="M60" s="9"/>
      <c r="N60" s="9"/>
      <c r="O60" s="9"/>
      <c r="P60" s="9">
        <f t="shared" si="72"/>
        <v>974.6</v>
      </c>
      <c r="Q60" s="9"/>
      <c r="R60" s="9"/>
      <c r="S60" s="9"/>
      <c r="T60" s="9">
        <f t="shared" si="68"/>
        <v>397.530303</v>
      </c>
      <c r="U60" s="9"/>
      <c r="V60" s="9"/>
      <c r="W60" s="9"/>
      <c r="X60" s="9"/>
      <c r="Y60" s="9">
        <f t="shared" si="66"/>
        <v>397.530303</v>
      </c>
      <c r="Z60" s="3"/>
    </row>
    <row r="61" ht="12.0" customHeight="1">
      <c r="A61" s="19" t="s">
        <v>64</v>
      </c>
      <c r="B61" s="9"/>
      <c r="C61" s="9">
        <f t="shared" si="67"/>
        <v>198.5</v>
      </c>
      <c r="D61" s="9"/>
      <c r="E61" s="9"/>
      <c r="F61" s="18" t="s">
        <v>23</v>
      </c>
      <c r="G61" s="9">
        <f t="shared" si="62"/>
        <v>198.5</v>
      </c>
      <c r="H61" s="9"/>
      <c r="I61" s="9"/>
      <c r="J61" s="9"/>
      <c r="K61" s="9">
        <f t="shared" si="73"/>
        <v>300</v>
      </c>
      <c r="L61" s="9"/>
      <c r="M61" s="9"/>
      <c r="N61" s="9"/>
      <c r="O61" s="9"/>
      <c r="P61" s="9">
        <f t="shared" si="72"/>
        <v>300</v>
      </c>
      <c r="Q61" s="9"/>
      <c r="R61" s="9"/>
      <c r="S61" s="9"/>
      <c r="T61" s="9">
        <f t="shared" si="68"/>
        <v>249.25</v>
      </c>
      <c r="U61" s="9"/>
      <c r="V61" s="9"/>
      <c r="W61" s="9"/>
      <c r="X61" s="9"/>
      <c r="Y61" s="9">
        <f t="shared" si="66"/>
        <v>249.25</v>
      </c>
      <c r="Z61" s="3"/>
    </row>
    <row r="62" ht="12.0" customHeight="1">
      <c r="A62" s="19" t="s">
        <v>65</v>
      </c>
      <c r="B62" s="9"/>
      <c r="C62" s="9">
        <f t="shared" si="67"/>
        <v>216.5</v>
      </c>
      <c r="D62" s="9"/>
      <c r="E62" s="9"/>
      <c r="F62" s="18" t="s">
        <v>23</v>
      </c>
      <c r="G62" s="9">
        <f t="shared" si="62"/>
        <v>216.5</v>
      </c>
      <c r="H62" s="9"/>
      <c r="I62" s="9"/>
      <c r="J62" s="9"/>
      <c r="K62" s="9">
        <f t="shared" si="73"/>
        <v>338</v>
      </c>
      <c r="L62" s="9"/>
      <c r="M62" s="9"/>
      <c r="N62" s="9"/>
      <c r="O62" s="9"/>
      <c r="P62" s="9">
        <f t="shared" si="72"/>
        <v>338</v>
      </c>
      <c r="Q62" s="9"/>
      <c r="R62" s="9"/>
      <c r="S62" s="9"/>
      <c r="T62" s="9"/>
      <c r="U62" s="9"/>
      <c r="V62" s="9"/>
      <c r="W62" s="9"/>
      <c r="X62" s="9"/>
      <c r="Y62" s="9">
        <f t="shared" si="66"/>
        <v>277.25</v>
      </c>
      <c r="Z62" s="3"/>
    </row>
    <row r="63" ht="12.0" customHeight="1">
      <c r="A63" s="19" t="s">
        <v>66</v>
      </c>
      <c r="B63" s="9"/>
      <c r="C63" s="9">
        <f t="shared" si="67"/>
        <v>169</v>
      </c>
      <c r="D63" s="9"/>
      <c r="E63" s="9"/>
      <c r="F63" s="18" t="s">
        <v>23</v>
      </c>
      <c r="G63" s="9">
        <f t="shared" si="62"/>
        <v>169</v>
      </c>
      <c r="H63" s="9"/>
      <c r="I63" s="9"/>
      <c r="J63" s="9"/>
      <c r="K63" s="9">
        <f t="shared" si="73"/>
        <v>299</v>
      </c>
      <c r="L63" s="9"/>
      <c r="M63" s="9"/>
      <c r="N63" s="9"/>
      <c r="O63" s="9"/>
      <c r="P63" s="9">
        <f t="shared" si="72"/>
        <v>299</v>
      </c>
      <c r="Q63" s="9"/>
      <c r="R63" s="9"/>
      <c r="S63" s="9"/>
      <c r="T63" s="9">
        <f>T42/T17</f>
        <v>234</v>
      </c>
      <c r="U63" s="9"/>
      <c r="V63" s="9"/>
      <c r="W63" s="9"/>
      <c r="X63" s="9"/>
      <c r="Y63" s="9">
        <f t="shared" si="66"/>
        <v>234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74">B44/B19</f>
        <v>256.9659284</v>
      </c>
      <c r="C65" s="27">
        <f t="shared" si="74"/>
        <v>205.8165728</v>
      </c>
      <c r="D65" s="27">
        <f t="shared" si="74"/>
        <v>161.6666029</v>
      </c>
      <c r="E65" s="27">
        <f t="shared" si="74"/>
        <v>300.869863</v>
      </c>
      <c r="F65" s="47" t="s">
        <v>23</v>
      </c>
      <c r="G65" s="27">
        <f>G44/G19</f>
        <v>233.2369408</v>
      </c>
      <c r="H65" s="27"/>
      <c r="I65" s="27"/>
      <c r="J65" s="27">
        <f t="shared" ref="J65:M65" si="75">J44/J19</f>
        <v>951.8603203</v>
      </c>
      <c r="K65" s="27">
        <f t="shared" si="75"/>
        <v>887.3284936</v>
      </c>
      <c r="L65" s="27">
        <f t="shared" si="75"/>
        <v>953.3425197</v>
      </c>
      <c r="M65" s="27">
        <f t="shared" si="75"/>
        <v>1092.708824</v>
      </c>
      <c r="N65" s="27" t="s">
        <v>27</v>
      </c>
      <c r="O65" s="27" t="s">
        <v>27</v>
      </c>
      <c r="P65" s="27">
        <f>P44/P19</f>
        <v>957.4568616</v>
      </c>
      <c r="Q65" s="27"/>
      <c r="R65" s="27"/>
      <c r="S65" s="27">
        <f t="shared" ref="S65:V65" si="76">S44/S19</f>
        <v>373.5335423</v>
      </c>
      <c r="T65" s="27">
        <f t="shared" si="76"/>
        <v>293.553271</v>
      </c>
      <c r="U65" s="27">
        <f t="shared" si="76"/>
        <v>198.3476833</v>
      </c>
      <c r="V65" s="27">
        <f t="shared" si="76"/>
        <v>762.3988571</v>
      </c>
      <c r="W65" s="27" t="s">
        <v>27</v>
      </c>
      <c r="X65" s="27" t="s">
        <v>27</v>
      </c>
      <c r="Y65" s="27">
        <f>Y44/Y19</f>
        <v>350.5935257</v>
      </c>
    </row>
    <row r="66" ht="12.0" customHeight="1">
      <c r="A66" s="29" t="s">
        <v>29</v>
      </c>
      <c r="B66" s="27"/>
      <c r="C66" s="27">
        <f t="shared" ref="C66:E66" si="77">C46/C21</f>
        <v>206.0053879</v>
      </c>
      <c r="D66" s="27">
        <f t="shared" si="77"/>
        <v>161.3646076</v>
      </c>
      <c r="E66" s="27">
        <f t="shared" si="77"/>
        <v>227.2307692</v>
      </c>
      <c r="F66" s="47" t="s">
        <v>23</v>
      </c>
      <c r="G66" s="27">
        <f>G46/G21</f>
        <v>187.9694071</v>
      </c>
      <c r="H66" s="27"/>
      <c r="I66" s="27"/>
      <c r="J66" s="27"/>
      <c r="K66" s="27">
        <f t="shared" ref="K66:M66" si="78">K46/K21</f>
        <v>884.5798817</v>
      </c>
      <c r="L66" s="27">
        <f t="shared" si="78"/>
        <v>767.3478261</v>
      </c>
      <c r="M66" s="27">
        <f t="shared" si="78"/>
        <v>894.7</v>
      </c>
      <c r="N66" s="27"/>
      <c r="O66" s="27" t="s">
        <v>27</v>
      </c>
      <c r="P66" s="27">
        <f>P46/P21</f>
        <v>870.9488055</v>
      </c>
      <c r="Q66" s="27"/>
      <c r="R66" s="27"/>
      <c r="S66" s="27"/>
      <c r="T66" s="27">
        <f t="shared" ref="T66:V66" si="79">T46/T21</f>
        <v>287.5501304</v>
      </c>
      <c r="U66" s="27">
        <f t="shared" si="79"/>
        <v>177.1848278</v>
      </c>
      <c r="V66" s="27">
        <f t="shared" si="79"/>
        <v>363.4489796</v>
      </c>
      <c r="W66" s="27"/>
      <c r="X66" s="27" t="s">
        <v>27</v>
      </c>
      <c r="Y66" s="27">
        <f>Y46/Y21</f>
        <v>245.8452691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2" t="s">
        <v>73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37"/>
      <c r="P69" s="37"/>
      <c r="Q69" s="37"/>
      <c r="R69" s="37"/>
      <c r="S69" s="4"/>
      <c r="T69" s="38"/>
      <c r="U69" s="39"/>
    </row>
    <row r="70" ht="12.0" customHeight="1">
      <c r="A70" s="6" t="s">
        <v>79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</row>
    <row r="73" ht="12.0" customHeight="1">
      <c r="A73" s="9"/>
      <c r="B73" s="10" t="s">
        <v>3</v>
      </c>
      <c r="C73" s="11"/>
      <c r="D73" s="11"/>
      <c r="E73" s="11"/>
      <c r="F73" s="11"/>
      <c r="G73" s="11"/>
      <c r="H73" s="10"/>
      <c r="I73" s="9"/>
      <c r="J73" s="10" t="s">
        <v>4</v>
      </c>
      <c r="K73" s="11"/>
      <c r="L73" s="11"/>
      <c r="M73" s="11"/>
      <c r="N73" s="11"/>
      <c r="O73" s="11"/>
      <c r="P73" s="11"/>
      <c r="Q73" s="13"/>
      <c r="R73" s="9"/>
      <c r="S73" s="10" t="s">
        <v>5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16" t="s">
        <v>13</v>
      </c>
      <c r="C74" s="16" t="s">
        <v>7</v>
      </c>
      <c r="D74" s="16" t="s">
        <v>8</v>
      </c>
      <c r="E74" s="16" t="s">
        <v>60</v>
      </c>
      <c r="F74" s="16" t="s">
        <v>61</v>
      </c>
      <c r="G74" s="16" t="s">
        <v>11</v>
      </c>
      <c r="H74" s="17" t="s">
        <v>12</v>
      </c>
      <c r="I74" s="16"/>
      <c r="J74" s="16" t="s">
        <v>13</v>
      </c>
      <c r="K74" s="16" t="s">
        <v>7</v>
      </c>
      <c r="L74" s="16" t="s">
        <v>8</v>
      </c>
      <c r="M74" s="16" t="s">
        <v>60</v>
      </c>
      <c r="N74" s="16" t="s">
        <v>14</v>
      </c>
      <c r="O74" s="16" t="s">
        <v>61</v>
      </c>
      <c r="P74" s="16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60</v>
      </c>
      <c r="W74" s="16" t="s">
        <v>14</v>
      </c>
      <c r="X74" s="16" t="s">
        <v>61</v>
      </c>
      <c r="Y74" s="16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9"/>
      <c r="P75" s="9"/>
      <c r="Q75" s="41"/>
      <c r="R75" s="9"/>
      <c r="S75" s="9"/>
      <c r="T75" s="9"/>
      <c r="U75" s="9"/>
      <c r="V75" s="9"/>
      <c r="W75" s="9"/>
      <c r="X75" s="9"/>
      <c r="Y75" s="9"/>
      <c r="Z75" s="9"/>
    </row>
    <row r="76" ht="12.0" customHeight="1">
      <c r="A76" s="19" t="s">
        <v>62</v>
      </c>
      <c r="B76" s="25">
        <v>126577.5</v>
      </c>
      <c r="C76" s="25">
        <v>130.8</v>
      </c>
      <c r="D76" s="25">
        <v>318.6</v>
      </c>
      <c r="E76" s="25">
        <v>4251.7</v>
      </c>
      <c r="F76" s="18" t="s">
        <v>23</v>
      </c>
      <c r="G76" s="25">
        <v>131278.6</v>
      </c>
      <c r="H76" s="9">
        <f>G76/G86</f>
        <v>0.7134373067</v>
      </c>
      <c r="I76" s="42"/>
      <c r="J76" s="25">
        <v>126000.7</v>
      </c>
      <c r="K76" s="25">
        <v>2538.2</v>
      </c>
      <c r="L76" s="25">
        <v>4004.2</v>
      </c>
      <c r="M76" s="25">
        <v>31785.8</v>
      </c>
      <c r="N76" s="9" t="s">
        <v>27</v>
      </c>
      <c r="O76" s="9" t="s">
        <v>27</v>
      </c>
      <c r="P76" s="25">
        <v>164329.0</v>
      </c>
      <c r="Q76" s="22">
        <f>P76/P86</f>
        <v>0.8451159837</v>
      </c>
      <c r="R76" s="42"/>
      <c r="S76" s="9">
        <f t="shared" ref="S76:V76" si="80">B76+J76</f>
        <v>252578.2</v>
      </c>
      <c r="T76" s="9">
        <f t="shared" si="80"/>
        <v>2669</v>
      </c>
      <c r="U76" s="9">
        <f t="shared" si="80"/>
        <v>4322.8</v>
      </c>
      <c r="V76" s="9">
        <f t="shared" si="80"/>
        <v>36037.5</v>
      </c>
      <c r="W76" s="9" t="str">
        <f t="shared" ref="W76:X76" si="81">N76</f>
        <v>?</v>
      </c>
      <c r="X76" s="9" t="str">
        <f t="shared" si="81"/>
        <v>?</v>
      </c>
      <c r="Y76" s="9">
        <f t="shared" ref="Y76:Y84" si="84">SUM(S76:X76)</f>
        <v>295607.5</v>
      </c>
      <c r="Z76" s="22">
        <f>Y76/Y86</f>
        <v>0.7810920796</v>
      </c>
    </row>
    <row r="77" ht="12.0" customHeight="1">
      <c r="A77" s="19" t="s">
        <v>16</v>
      </c>
      <c r="B77" s="25">
        <v>0.0</v>
      </c>
      <c r="C77" s="25">
        <v>15660.2</v>
      </c>
      <c r="D77" s="25">
        <v>18562.6</v>
      </c>
      <c r="E77" s="25">
        <v>368.6</v>
      </c>
      <c r="F77" s="18" t="s">
        <v>23</v>
      </c>
      <c r="G77" s="25">
        <v>34591.4</v>
      </c>
      <c r="H77" s="9">
        <f>G77/G86</f>
        <v>0.1879879527</v>
      </c>
      <c r="I77" s="42"/>
      <c r="J77" s="25">
        <v>0.0</v>
      </c>
      <c r="K77" s="25">
        <v>6256.0</v>
      </c>
      <c r="L77" s="25">
        <v>2671.2</v>
      </c>
      <c r="M77" s="25">
        <v>414.2</v>
      </c>
      <c r="N77" s="9">
        <v>0.0</v>
      </c>
      <c r="O77" s="9" t="s">
        <v>27</v>
      </c>
      <c r="P77" s="25">
        <v>9341.3</v>
      </c>
      <c r="Q77" s="22">
        <f>P77/P86</f>
        <v>0.04804071064</v>
      </c>
      <c r="R77" s="42"/>
      <c r="S77" s="9">
        <f t="shared" ref="S77:V77" si="82">B77+J77</f>
        <v>0</v>
      </c>
      <c r="T77" s="9">
        <f t="shared" si="82"/>
        <v>21916.2</v>
      </c>
      <c r="U77" s="9">
        <f t="shared" si="82"/>
        <v>21233.8</v>
      </c>
      <c r="V77" s="9">
        <f t="shared" si="82"/>
        <v>782.8</v>
      </c>
      <c r="W77" s="9">
        <f t="shared" ref="W77:X77" si="83">N77</f>
        <v>0</v>
      </c>
      <c r="X77" s="9" t="str">
        <f t="shared" si="83"/>
        <v>?</v>
      </c>
      <c r="Y77" s="9">
        <f t="shared" si="84"/>
        <v>43932.8</v>
      </c>
      <c r="Z77" s="22">
        <f>Y77/Y86</f>
        <v>0.1160848832</v>
      </c>
    </row>
    <row r="78" ht="12.0" customHeight="1">
      <c r="A78" s="19" t="s">
        <v>17</v>
      </c>
      <c r="B78" s="25">
        <v>0.0</v>
      </c>
      <c r="C78" s="25">
        <v>17135.8</v>
      </c>
      <c r="D78" s="25">
        <v>0.0</v>
      </c>
      <c r="E78" s="25">
        <v>0.0</v>
      </c>
      <c r="F78" s="18" t="s">
        <v>23</v>
      </c>
      <c r="G78" s="25">
        <v>17135.8</v>
      </c>
      <c r="H78" s="9">
        <f>G78/G86</f>
        <v>0.09312499524</v>
      </c>
      <c r="I78" s="42"/>
      <c r="J78" s="25">
        <v>0.0</v>
      </c>
      <c r="K78" s="25">
        <v>18877.5</v>
      </c>
      <c r="L78" s="25">
        <v>0.0</v>
      </c>
      <c r="M78" s="25">
        <v>62.0</v>
      </c>
      <c r="N78" s="9">
        <v>0.0</v>
      </c>
      <c r="O78" s="9">
        <v>0.0</v>
      </c>
      <c r="P78" s="25">
        <v>18939.5</v>
      </c>
      <c r="Q78" s="22">
        <f>P78/P86</f>
        <v>0.0974026141</v>
      </c>
      <c r="R78" s="42"/>
      <c r="S78" s="9">
        <f t="shared" ref="S78:V78" si="85">B78+J78</f>
        <v>0</v>
      </c>
      <c r="T78" s="9">
        <f t="shared" si="85"/>
        <v>36013.3</v>
      </c>
      <c r="U78" s="9">
        <f t="shared" si="85"/>
        <v>0</v>
      </c>
      <c r="V78" s="9">
        <f t="shared" si="85"/>
        <v>62</v>
      </c>
      <c r="W78" s="9">
        <f t="shared" ref="W78:X78" si="86">N78</f>
        <v>0</v>
      </c>
      <c r="X78" s="9">
        <f t="shared" si="86"/>
        <v>0</v>
      </c>
      <c r="Y78" s="9">
        <f t="shared" si="84"/>
        <v>36075.3</v>
      </c>
      <c r="Z78" s="22">
        <f>Y78/Y86</f>
        <v>0.09532278815</v>
      </c>
    </row>
    <row r="79" ht="12.0" customHeight="1">
      <c r="A79" s="19" t="s">
        <v>18</v>
      </c>
      <c r="B79" s="25">
        <v>0.0</v>
      </c>
      <c r="C79" s="25">
        <v>34.6</v>
      </c>
      <c r="D79" s="25">
        <v>181.3</v>
      </c>
      <c r="E79" s="25">
        <v>0.0</v>
      </c>
      <c r="F79" s="18" t="s">
        <v>23</v>
      </c>
      <c r="G79" s="25">
        <v>215.9</v>
      </c>
      <c r="H79" s="9">
        <f>G79/G86</f>
        <v>0.001173314726</v>
      </c>
      <c r="I79" s="42"/>
      <c r="J79" s="25">
        <v>0.0</v>
      </c>
      <c r="K79" s="25">
        <v>0.0</v>
      </c>
      <c r="L79" s="25">
        <v>0.0</v>
      </c>
      <c r="M79" s="25">
        <v>0.0</v>
      </c>
      <c r="N79" s="9">
        <v>0.0</v>
      </c>
      <c r="O79" s="9">
        <v>0.0</v>
      </c>
      <c r="P79" s="25">
        <v>0.0</v>
      </c>
      <c r="Q79" s="22">
        <f>P79/P86</f>
        <v>0</v>
      </c>
      <c r="R79" s="42"/>
      <c r="S79" s="9">
        <f t="shared" ref="S79:V79" si="87">B79+J79</f>
        <v>0</v>
      </c>
      <c r="T79" s="9">
        <f t="shared" si="87"/>
        <v>34.6</v>
      </c>
      <c r="U79" s="9">
        <f t="shared" si="87"/>
        <v>181.3</v>
      </c>
      <c r="V79" s="9">
        <f t="shared" si="87"/>
        <v>0</v>
      </c>
      <c r="W79" s="9">
        <f t="shared" ref="W79:X79" si="88">N79</f>
        <v>0</v>
      </c>
      <c r="X79" s="9">
        <f t="shared" si="88"/>
        <v>0</v>
      </c>
      <c r="Y79" s="9">
        <f t="shared" si="84"/>
        <v>215.9</v>
      </c>
      <c r="Z79" s="22">
        <f>Y79/Y86</f>
        <v>0.0005704786921</v>
      </c>
    </row>
    <row r="80" ht="12.0" customHeight="1">
      <c r="A80" s="19" t="s">
        <v>63</v>
      </c>
      <c r="B80" s="25">
        <v>0.0</v>
      </c>
      <c r="C80" s="25">
        <v>175.5</v>
      </c>
      <c r="D80" s="25">
        <v>206.3</v>
      </c>
      <c r="E80" s="25">
        <v>9.0</v>
      </c>
      <c r="F80" s="18" t="s">
        <v>23</v>
      </c>
      <c r="G80" s="25">
        <v>390.8</v>
      </c>
      <c r="H80" s="9">
        <f>G80/G86</f>
        <v>0.002123813778</v>
      </c>
      <c r="I80" s="42"/>
      <c r="J80" s="25">
        <v>0.0</v>
      </c>
      <c r="K80" s="25">
        <v>1072.3</v>
      </c>
      <c r="L80" s="25">
        <v>331.8</v>
      </c>
      <c r="M80" s="25">
        <v>47.8</v>
      </c>
      <c r="N80" s="9">
        <v>0.0</v>
      </c>
      <c r="O80" s="9">
        <v>0.0</v>
      </c>
      <c r="P80" s="25">
        <v>1451.8</v>
      </c>
      <c r="Q80" s="22">
        <f>P80/P86</f>
        <v>0.007466359468</v>
      </c>
      <c r="R80" s="42"/>
      <c r="S80" s="9">
        <f t="shared" ref="S80:V80" si="89">B80+J80</f>
        <v>0</v>
      </c>
      <c r="T80" s="9">
        <f t="shared" si="89"/>
        <v>1247.8</v>
      </c>
      <c r="U80" s="9">
        <f t="shared" si="89"/>
        <v>538.1</v>
      </c>
      <c r="V80" s="9">
        <f t="shared" si="89"/>
        <v>56.8</v>
      </c>
      <c r="W80" s="9">
        <f t="shared" ref="W80:X80" si="90">N80</f>
        <v>0</v>
      </c>
      <c r="X80" s="9">
        <f t="shared" si="90"/>
        <v>0</v>
      </c>
      <c r="Y80" s="9">
        <f t="shared" si="84"/>
        <v>1842.7</v>
      </c>
      <c r="Z80" s="22">
        <f>Y80/Y86</f>
        <v>0.004869018462</v>
      </c>
    </row>
    <row r="81" ht="12.0" customHeight="1">
      <c r="A81" s="19" t="s">
        <v>19</v>
      </c>
      <c r="B81" s="25">
        <v>0.0</v>
      </c>
      <c r="C81" s="25">
        <v>362.6</v>
      </c>
      <c r="D81" s="25">
        <v>0.0</v>
      </c>
      <c r="E81" s="25">
        <v>0.0</v>
      </c>
      <c r="F81" s="18" t="s">
        <v>23</v>
      </c>
      <c r="G81" s="25">
        <v>362.6</v>
      </c>
      <c r="H81" s="9">
        <f>G81/G86</f>
        <v>0.001970560072</v>
      </c>
      <c r="I81" s="42"/>
      <c r="J81" s="25">
        <v>0.0</v>
      </c>
      <c r="K81" s="25">
        <v>312.0</v>
      </c>
      <c r="L81" s="25">
        <v>0.0</v>
      </c>
      <c r="M81" s="25">
        <v>0.0</v>
      </c>
      <c r="N81" s="9">
        <v>0.0</v>
      </c>
      <c r="O81" s="9">
        <v>0.0</v>
      </c>
      <c r="P81" s="25">
        <v>312.0</v>
      </c>
      <c r="Q81" s="22">
        <f>P81/P86</f>
        <v>0.001604562718</v>
      </c>
      <c r="R81" s="42"/>
      <c r="S81" s="9">
        <f t="shared" ref="S81:V81" si="91">B81+J81</f>
        <v>0</v>
      </c>
      <c r="T81" s="9">
        <f t="shared" si="91"/>
        <v>674.6</v>
      </c>
      <c r="U81" s="9">
        <f t="shared" si="91"/>
        <v>0</v>
      </c>
      <c r="V81" s="9">
        <f t="shared" si="91"/>
        <v>0</v>
      </c>
      <c r="W81" s="9">
        <f t="shared" ref="W81:X81" si="92">N81</f>
        <v>0</v>
      </c>
      <c r="X81" s="9">
        <f t="shared" si="92"/>
        <v>0</v>
      </c>
      <c r="Y81" s="9">
        <f t="shared" si="84"/>
        <v>674.6</v>
      </c>
      <c r="Z81" s="22">
        <f>Y81/Y86</f>
        <v>0.001782514709</v>
      </c>
    </row>
    <row r="82" ht="12.0" customHeight="1">
      <c r="A82" s="19" t="s">
        <v>64</v>
      </c>
      <c r="B82" s="25">
        <v>0.0</v>
      </c>
      <c r="C82" s="25">
        <v>19.5</v>
      </c>
      <c r="D82" s="25">
        <v>0.0</v>
      </c>
      <c r="E82" s="25">
        <v>0.0</v>
      </c>
      <c r="F82" s="18" t="s">
        <v>23</v>
      </c>
      <c r="G82" s="25">
        <v>19.5</v>
      </c>
      <c r="H82" s="9">
        <f>G82/G86</f>
        <v>0.0001059733078</v>
      </c>
      <c r="I82" s="42"/>
      <c r="J82" s="25">
        <v>0.0</v>
      </c>
      <c r="K82" s="25">
        <v>34.7</v>
      </c>
      <c r="L82" s="25">
        <v>0.0</v>
      </c>
      <c r="M82" s="25">
        <v>0.0</v>
      </c>
      <c r="N82" s="9">
        <v>0.0</v>
      </c>
      <c r="O82" s="9">
        <v>0.0</v>
      </c>
      <c r="P82" s="25">
        <v>34.7</v>
      </c>
      <c r="Q82" s="22">
        <f>P82/P86</f>
        <v>0.0001784561741</v>
      </c>
      <c r="R82" s="42"/>
      <c r="S82" s="9">
        <f t="shared" ref="S82:V82" si="93">B82+J82</f>
        <v>0</v>
      </c>
      <c r="T82" s="9">
        <f t="shared" si="93"/>
        <v>54.2</v>
      </c>
      <c r="U82" s="9">
        <f t="shared" si="93"/>
        <v>0</v>
      </c>
      <c r="V82" s="9">
        <f t="shared" si="93"/>
        <v>0</v>
      </c>
      <c r="W82" s="9">
        <f t="shared" ref="W82:X82" si="94">N82</f>
        <v>0</v>
      </c>
      <c r="X82" s="9">
        <f t="shared" si="94"/>
        <v>0</v>
      </c>
      <c r="Y82" s="9">
        <f t="shared" si="84"/>
        <v>54.2</v>
      </c>
      <c r="Z82" s="22">
        <f>Y82/Y86</f>
        <v>0.0001432141969</v>
      </c>
    </row>
    <row r="83" ht="12.0" customHeight="1">
      <c r="A83" s="19" t="s">
        <v>65</v>
      </c>
      <c r="B83" s="25">
        <v>0.0</v>
      </c>
      <c r="C83" s="25">
        <v>2.0</v>
      </c>
      <c r="D83" s="25">
        <v>0.0</v>
      </c>
      <c r="E83" s="25">
        <v>0.0</v>
      </c>
      <c r="F83" s="18" t="s">
        <v>23</v>
      </c>
      <c r="G83" s="25">
        <v>2.0</v>
      </c>
      <c r="H83" s="9">
        <f>G83/G86</f>
        <v>0.00001086905721</v>
      </c>
      <c r="I83" s="42"/>
      <c r="J83" s="25">
        <v>0.0</v>
      </c>
      <c r="K83" s="25">
        <v>21.0</v>
      </c>
      <c r="L83" s="25">
        <v>0.0</v>
      </c>
      <c r="M83" s="25">
        <v>0.0</v>
      </c>
      <c r="N83" s="9">
        <v>0.0</v>
      </c>
      <c r="O83" s="9">
        <v>0.0</v>
      </c>
      <c r="P83" s="25">
        <v>21.0</v>
      </c>
      <c r="Q83" s="22">
        <f>P83/P86</f>
        <v>0.0001079994137</v>
      </c>
      <c r="R83" s="42"/>
      <c r="S83" s="9">
        <f t="shared" ref="S83:V83" si="95">B83+J83</f>
        <v>0</v>
      </c>
      <c r="T83" s="9">
        <f t="shared" si="95"/>
        <v>23</v>
      </c>
      <c r="U83" s="9">
        <f t="shared" si="95"/>
        <v>0</v>
      </c>
      <c r="V83" s="9">
        <f t="shared" si="95"/>
        <v>0</v>
      </c>
      <c r="W83" s="9">
        <f t="shared" ref="W83:X83" si="96">N83</f>
        <v>0</v>
      </c>
      <c r="X83" s="9">
        <f t="shared" si="96"/>
        <v>0</v>
      </c>
      <c r="Y83" s="9">
        <f t="shared" si="84"/>
        <v>23</v>
      </c>
      <c r="Z83" s="22">
        <f>Y83/Y86</f>
        <v>0.0000607735522</v>
      </c>
    </row>
    <row r="84" ht="12.0" customHeight="1">
      <c r="A84" s="19" t="s">
        <v>66</v>
      </c>
      <c r="B84" s="25">
        <v>0.0</v>
      </c>
      <c r="C84" s="25">
        <v>12.1</v>
      </c>
      <c r="D84" s="25">
        <v>0.0</v>
      </c>
      <c r="E84" s="25">
        <v>0.0</v>
      </c>
      <c r="F84" s="18" t="s">
        <v>23</v>
      </c>
      <c r="G84" s="25">
        <v>12.1</v>
      </c>
      <c r="H84" s="9">
        <f>G84/G86</f>
        <v>0.0000657577961</v>
      </c>
      <c r="I84" s="42"/>
      <c r="J84" s="25">
        <v>0.0</v>
      </c>
      <c r="K84" s="25">
        <v>16.1</v>
      </c>
      <c r="L84" s="25">
        <v>0.0</v>
      </c>
      <c r="M84" s="25">
        <v>0.0</v>
      </c>
      <c r="N84" s="9">
        <v>0.0</v>
      </c>
      <c r="O84" s="9">
        <v>0.0</v>
      </c>
      <c r="P84" s="25">
        <v>16.1</v>
      </c>
      <c r="Q84" s="22">
        <f>P84/P86</f>
        <v>0.00008279955052</v>
      </c>
      <c r="R84" s="42"/>
      <c r="S84" s="9">
        <f t="shared" ref="S84:V84" si="97">B84+J84</f>
        <v>0</v>
      </c>
      <c r="T84" s="9">
        <f t="shared" si="97"/>
        <v>28.2</v>
      </c>
      <c r="U84" s="9">
        <f t="shared" si="97"/>
        <v>0</v>
      </c>
      <c r="V84" s="9">
        <f t="shared" si="97"/>
        <v>0</v>
      </c>
      <c r="W84" s="9">
        <f t="shared" ref="W84:X84" si="98">N84</f>
        <v>0</v>
      </c>
      <c r="X84" s="9">
        <f t="shared" si="98"/>
        <v>0</v>
      </c>
      <c r="Y84" s="9">
        <f t="shared" si="84"/>
        <v>28.2</v>
      </c>
      <c r="Z84" s="22">
        <f>Y84/Y86</f>
        <v>0.00007451365965</v>
      </c>
    </row>
    <row r="85" ht="12.0" customHeight="1">
      <c r="A85" s="19"/>
      <c r="B85" s="65"/>
      <c r="C85" s="65"/>
      <c r="D85" s="65"/>
      <c r="E85" s="65"/>
      <c r="F85" s="66"/>
      <c r="G85" s="65"/>
      <c r="H85" s="67"/>
      <c r="I85" s="68"/>
      <c r="J85" s="65"/>
      <c r="K85" s="65"/>
      <c r="L85" s="65"/>
      <c r="M85" s="65"/>
      <c r="N85" s="67"/>
      <c r="O85" s="67"/>
      <c r="P85" s="65"/>
      <c r="Q85" s="9"/>
      <c r="R85" s="42"/>
      <c r="S85" s="9"/>
      <c r="T85" s="9"/>
      <c r="U85" s="9"/>
      <c r="V85" s="9"/>
      <c r="W85" s="9"/>
      <c r="X85" s="9"/>
      <c r="Y85" s="9"/>
      <c r="Z85" s="9"/>
    </row>
    <row r="86" ht="12.0" customHeight="1">
      <c r="A86" s="26" t="s">
        <v>11</v>
      </c>
      <c r="B86" s="69">
        <v>126577.5</v>
      </c>
      <c r="C86" s="69">
        <v>33533.1</v>
      </c>
      <c r="D86" s="69">
        <v>19268.9</v>
      </c>
      <c r="E86" s="69">
        <v>4629.2</v>
      </c>
      <c r="F86" s="70" t="s">
        <v>23</v>
      </c>
      <c r="G86" s="69">
        <v>184008.6</v>
      </c>
      <c r="H86" s="71">
        <f>G86/G86</f>
        <v>1</v>
      </c>
      <c r="I86" s="71"/>
      <c r="J86" s="69">
        <v>126000.7</v>
      </c>
      <c r="K86" s="69">
        <v>29127.7</v>
      </c>
      <c r="L86" s="69">
        <v>7007.2</v>
      </c>
      <c r="M86" s="69">
        <v>32309.8</v>
      </c>
      <c r="N86" s="71" t="s">
        <v>27</v>
      </c>
      <c r="O86" s="71" t="s">
        <v>27</v>
      </c>
      <c r="P86" s="69">
        <v>194445.5</v>
      </c>
      <c r="Q86" s="28">
        <f>P86/P86</f>
        <v>1</v>
      </c>
      <c r="R86" s="27"/>
      <c r="S86" s="27">
        <f t="shared" ref="S86:V86" si="99">B86+J86</f>
        <v>252578.2</v>
      </c>
      <c r="T86" s="27">
        <f t="shared" si="99"/>
        <v>62660.8</v>
      </c>
      <c r="U86" s="27">
        <f t="shared" si="99"/>
        <v>26276.1</v>
      </c>
      <c r="V86" s="27">
        <f t="shared" si="99"/>
        <v>36939</v>
      </c>
      <c r="W86" s="27" t="str">
        <f t="shared" ref="W86:X86" si="100">N86</f>
        <v>?</v>
      </c>
      <c r="X86" s="27" t="str">
        <f t="shared" si="100"/>
        <v>?</v>
      </c>
      <c r="Y86" s="27">
        <f>SUM(S86:X86)</f>
        <v>378454.1</v>
      </c>
      <c r="Z86" s="28">
        <f>Y86/Y86</f>
        <v>1</v>
      </c>
    </row>
    <row r="87" ht="12.0" customHeight="1">
      <c r="A87" s="26" t="s">
        <v>12</v>
      </c>
      <c r="B87" s="28">
        <f>B86/G86</f>
        <v>0.6878890443</v>
      </c>
      <c r="C87" s="28">
        <f>C86/G86</f>
        <v>0.1822365911</v>
      </c>
      <c r="D87" s="28">
        <f>D86/G86</f>
        <v>0.1047173882</v>
      </c>
      <c r="E87" s="28">
        <f>E86/G86</f>
        <v>0.02515751981</v>
      </c>
      <c r="F87" s="47" t="s">
        <v>23</v>
      </c>
      <c r="G87" s="28">
        <f>G86/G86</f>
        <v>1</v>
      </c>
      <c r="H87" s="28"/>
      <c r="I87" s="28"/>
      <c r="J87" s="28">
        <f>J86/P86</f>
        <v>0.6480000823</v>
      </c>
      <c r="K87" s="28">
        <f>K86/P86</f>
        <v>0.1497987868</v>
      </c>
      <c r="L87" s="28">
        <f>L86/P86</f>
        <v>0.03603683294</v>
      </c>
      <c r="M87" s="28">
        <f>M86/P86</f>
        <v>0.1661637837</v>
      </c>
      <c r="N87" s="28" t="s">
        <v>27</v>
      </c>
      <c r="O87" s="28" t="s">
        <v>27</v>
      </c>
      <c r="P87" s="28">
        <f>P86/P86</f>
        <v>1</v>
      </c>
      <c r="Q87" s="28"/>
      <c r="R87" s="28"/>
      <c r="S87" s="28">
        <f>S86/Y86</f>
        <v>0.6673945401</v>
      </c>
      <c r="T87" s="28">
        <f>T86/Y86</f>
        <v>0.1655704087</v>
      </c>
      <c r="U87" s="28">
        <f>U86/Y86</f>
        <v>0.06943008412</v>
      </c>
      <c r="V87" s="28">
        <f>V86/Y86</f>
        <v>0.09760496715</v>
      </c>
      <c r="W87" s="28" t="s">
        <v>27</v>
      </c>
      <c r="X87" s="28" t="s">
        <v>27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E88" si="101">SUM(B77:B84)</f>
        <v>0</v>
      </c>
      <c r="C88" s="9">
        <f t="shared" si="101"/>
        <v>33402.3</v>
      </c>
      <c r="D88" s="9">
        <f t="shared" si="101"/>
        <v>18950.2</v>
      </c>
      <c r="E88" s="9">
        <f t="shared" si="101"/>
        <v>377.6</v>
      </c>
      <c r="F88" s="18" t="s">
        <v>23</v>
      </c>
      <c r="G88" s="9">
        <f>SUM(G77:G84)</f>
        <v>52730.1</v>
      </c>
      <c r="H88" s="9"/>
      <c r="I88" s="9"/>
      <c r="J88" s="9">
        <f t="shared" ref="J88:M88" si="102">SUM(J77:J84)</f>
        <v>0</v>
      </c>
      <c r="K88" s="9">
        <f t="shared" si="102"/>
        <v>26589.6</v>
      </c>
      <c r="L88" s="9">
        <f t="shared" si="102"/>
        <v>3003</v>
      </c>
      <c r="M88" s="9">
        <f t="shared" si="102"/>
        <v>524</v>
      </c>
      <c r="N88" s="9">
        <v>0.0</v>
      </c>
      <c r="O88" s="9" t="s">
        <v>27</v>
      </c>
      <c r="P88" s="9">
        <f>SUM(P77:P84)</f>
        <v>30116.4</v>
      </c>
      <c r="Q88" s="9"/>
      <c r="R88" s="9"/>
      <c r="S88" s="9">
        <f t="shared" ref="S88:V88" si="103">SUM(S77:S84)</f>
        <v>0</v>
      </c>
      <c r="T88" s="9">
        <f t="shared" si="103"/>
        <v>59991.9</v>
      </c>
      <c r="U88" s="9">
        <f t="shared" si="103"/>
        <v>21953.2</v>
      </c>
      <c r="V88" s="9">
        <f t="shared" si="103"/>
        <v>901.6</v>
      </c>
      <c r="W88" s="9">
        <v>0.0</v>
      </c>
      <c r="X88" s="9" t="s">
        <v>27</v>
      </c>
      <c r="Y88" s="9">
        <f>SUM(Y77:Y84)</f>
        <v>82846.7</v>
      </c>
      <c r="Z88" s="9"/>
    </row>
    <row r="89" ht="12.0" customHeight="1">
      <c r="A89" s="29" t="s">
        <v>22</v>
      </c>
      <c r="B89" s="22">
        <f t="shared" ref="B89:E89" si="104">B88/B86</f>
        <v>0</v>
      </c>
      <c r="C89" s="22">
        <f t="shared" si="104"/>
        <v>0.9960993764</v>
      </c>
      <c r="D89" s="22">
        <f t="shared" si="104"/>
        <v>0.9834603947</v>
      </c>
      <c r="E89" s="22">
        <f t="shared" si="104"/>
        <v>0.08156916962</v>
      </c>
      <c r="F89" s="18" t="s">
        <v>23</v>
      </c>
      <c r="G89" s="22">
        <f>G88/G86</f>
        <v>0.2865632367</v>
      </c>
      <c r="H89" s="22"/>
      <c r="I89" s="22"/>
      <c r="J89" s="22">
        <f t="shared" ref="J89:M89" si="105">J88/J86</f>
        <v>0</v>
      </c>
      <c r="K89" s="22">
        <f t="shared" si="105"/>
        <v>0.9128630136</v>
      </c>
      <c r="L89" s="22">
        <f t="shared" si="105"/>
        <v>0.4285591963</v>
      </c>
      <c r="M89" s="22">
        <f t="shared" si="105"/>
        <v>0.01621798959</v>
      </c>
      <c r="N89" s="22">
        <v>0.0</v>
      </c>
      <c r="O89" s="9" t="s">
        <v>27</v>
      </c>
      <c r="P89" s="22">
        <f>P88/P86</f>
        <v>0.1548835021</v>
      </c>
      <c r="Q89" s="22"/>
      <c r="R89" s="22"/>
      <c r="S89" s="22">
        <f t="shared" ref="S89:V89" si="106">S88/S86</f>
        <v>0</v>
      </c>
      <c r="T89" s="22">
        <f t="shared" si="106"/>
        <v>0.9574071828</v>
      </c>
      <c r="U89" s="22">
        <f t="shared" si="106"/>
        <v>0.8354816735</v>
      </c>
      <c r="V89" s="22">
        <f t="shared" si="106"/>
        <v>0.02440780747</v>
      </c>
      <c r="W89" s="22">
        <v>0.0</v>
      </c>
      <c r="X89" s="9" t="s">
        <v>27</v>
      </c>
      <c r="Y89" s="22">
        <f>Y88/Y86</f>
        <v>0.2189081846</v>
      </c>
      <c r="Z89" s="22"/>
    </row>
    <row r="90" ht="12.0" customHeight="1">
      <c r="A90" s="31" t="s">
        <v>24</v>
      </c>
      <c r="B90" s="32">
        <f>B88/G88</f>
        <v>0</v>
      </c>
      <c r="C90" s="32">
        <f>C88/G88</f>
        <v>0.6334579301</v>
      </c>
      <c r="D90" s="32">
        <f>D88/G88</f>
        <v>0.3593810746</v>
      </c>
      <c r="E90" s="32">
        <f>E88/G88</f>
        <v>0.007160995333</v>
      </c>
      <c r="F90" s="48" t="s">
        <v>23</v>
      </c>
      <c r="G90" s="32">
        <f>G88/G88</f>
        <v>1</v>
      </c>
      <c r="H90" s="32"/>
      <c r="I90" s="32"/>
      <c r="J90" s="32">
        <f>J88/P88</f>
        <v>0</v>
      </c>
      <c r="K90" s="32">
        <f>K88/P88</f>
        <v>0.8828943698</v>
      </c>
      <c r="L90" s="32">
        <f>L88/P88</f>
        <v>0.09971311312</v>
      </c>
      <c r="M90" s="32">
        <f>M88/P88</f>
        <v>0.01739915793</v>
      </c>
      <c r="N90" s="32">
        <v>0.0</v>
      </c>
      <c r="O90" s="7" t="s">
        <v>27</v>
      </c>
      <c r="P90" s="32">
        <f>P88/P88</f>
        <v>1</v>
      </c>
      <c r="Q90" s="32"/>
      <c r="R90" s="32"/>
      <c r="S90" s="32">
        <f>S88/Y88</f>
        <v>0</v>
      </c>
      <c r="T90" s="32">
        <f>T88/Y88</f>
        <v>0.7241314379</v>
      </c>
      <c r="U90" s="32">
        <f>U88/Y88</f>
        <v>0.2649858111</v>
      </c>
      <c r="V90" s="32">
        <f>V88/Y88</f>
        <v>0.01088275091</v>
      </c>
      <c r="W90" s="32">
        <v>0.0</v>
      </c>
      <c r="X90" s="7" t="s">
        <v>27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9"/>
      <c r="P91" s="30"/>
      <c r="Q91" s="30"/>
      <c r="R91" s="30"/>
      <c r="S91" s="30"/>
      <c r="T91" s="30"/>
      <c r="U91" s="30"/>
      <c r="V91" s="30"/>
      <c r="W91" s="9"/>
      <c r="X91" s="9"/>
      <c r="Y91" s="30"/>
      <c r="Z91" s="30"/>
    </row>
    <row r="92" ht="12.0" customHeight="1">
      <c r="A92" s="9" t="s">
        <v>74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R92" s="4"/>
    </row>
    <row r="93" ht="12.0" customHeight="1">
      <c r="A93" s="9" t="s">
        <v>75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R93" s="4"/>
    </row>
    <row r="94" ht="12.0" customHeight="1">
      <c r="A94" s="33" t="s">
        <v>68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R94" s="4"/>
    </row>
    <row r="95" ht="12.0" customHeight="1">
      <c r="A95" s="3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R95" s="4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R96" s="4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R97" s="4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R98" s="4"/>
    </row>
    <row r="99">
      <c r="A99" s="52" t="s">
        <v>33</v>
      </c>
      <c r="B99" s="53" t="s">
        <v>80</v>
      </c>
      <c r="R99" s="4"/>
    </row>
    <row r="100" ht="12.0" customHeight="1">
      <c r="B100" t="s">
        <v>70</v>
      </c>
      <c r="R100" s="4"/>
    </row>
    <row r="101" ht="12.0" customHeight="1">
      <c r="R101" s="4"/>
    </row>
    <row r="102" ht="12.0" customHeight="1">
      <c r="G102" s="54" t="s">
        <v>39</v>
      </c>
      <c r="H102" s="55">
        <f>G21-'2002'!G21</f>
        <v>-21</v>
      </c>
      <c r="R102" s="4"/>
    </row>
    <row r="103" ht="12.0" customHeight="1">
      <c r="D103" s="37"/>
      <c r="G103" s="54" t="s">
        <v>40</v>
      </c>
      <c r="H103" s="55">
        <f>G9-'2002'!G9</f>
        <v>-103</v>
      </c>
      <c r="R103" s="4"/>
    </row>
    <row r="104" ht="12.0" customHeight="1">
      <c r="G104" s="56" t="s">
        <v>41</v>
      </c>
      <c r="H104" s="57">
        <f>H102-H103</f>
        <v>82</v>
      </c>
      <c r="R104" s="4"/>
    </row>
    <row r="105" ht="12.0" customHeight="1">
      <c r="G105" s="54" t="s">
        <v>42</v>
      </c>
      <c r="H105" s="55">
        <f>P21-'2002'!P21</f>
        <v>0</v>
      </c>
      <c r="R105" s="4"/>
    </row>
    <row r="106" ht="12.0" customHeight="1">
      <c r="G106" s="54" t="s">
        <v>43</v>
      </c>
      <c r="H106" s="58">
        <f>P9-'2002'!P9</f>
        <v>-36</v>
      </c>
      <c r="R106" s="4"/>
    </row>
    <row r="107" ht="12.0" customHeight="1">
      <c r="G107" s="56" t="s">
        <v>44</v>
      </c>
      <c r="H107" s="59">
        <f>H105-H106</f>
        <v>36</v>
      </c>
      <c r="R107" s="4"/>
    </row>
    <row r="108" ht="12.0" customHeight="1">
      <c r="G108" s="54" t="s">
        <v>45</v>
      </c>
      <c r="H108" s="55">
        <f>G46-'2002'!G46</f>
        <v>-6876.5</v>
      </c>
      <c r="R108" s="4"/>
    </row>
    <row r="109" ht="12.0" customHeight="1">
      <c r="G109" s="54" t="s">
        <v>46</v>
      </c>
      <c r="H109" s="55">
        <f>G34-'2002'!G34</f>
        <v>-41471</v>
      </c>
      <c r="R109" s="4"/>
    </row>
    <row r="110" ht="12.0" customHeight="1">
      <c r="G110" s="56" t="s">
        <v>47</v>
      </c>
      <c r="H110" s="57">
        <f>H108-H109</f>
        <v>34594.5</v>
      </c>
      <c r="R110" s="4"/>
    </row>
    <row r="111" ht="12.0" customHeight="1">
      <c r="G111" s="54" t="s">
        <v>48</v>
      </c>
      <c r="H111" s="55">
        <f>P46-'2002'!P46</f>
        <v>8409</v>
      </c>
      <c r="R111" s="4"/>
    </row>
    <row r="112" ht="12.0" customHeight="1">
      <c r="G112" s="54" t="s">
        <v>49</v>
      </c>
      <c r="H112" s="55">
        <f>P34-'2002'!P34</f>
        <v>34561</v>
      </c>
      <c r="R112" s="4"/>
    </row>
    <row r="113" ht="12.0" customHeight="1">
      <c r="G113" s="56" t="s">
        <v>50</v>
      </c>
      <c r="H113" s="57">
        <f>H111-H112</f>
        <v>-26152</v>
      </c>
      <c r="R113" s="4"/>
    </row>
    <row r="114" ht="12.0" customHeight="1">
      <c r="G114" s="54" t="s">
        <v>51</v>
      </c>
      <c r="H114" s="55">
        <f>G88-'2002'!G88</f>
        <v>-481.5</v>
      </c>
      <c r="R114" s="4"/>
    </row>
    <row r="115" ht="12.0" customHeight="1">
      <c r="G115" s="54" t="s">
        <v>52</v>
      </c>
      <c r="H115" s="55">
        <f>G76-'2002'!G76</f>
        <v>-2918.9</v>
      </c>
      <c r="R115" s="4"/>
    </row>
    <row r="116" ht="12.0" customHeight="1">
      <c r="G116" s="56" t="s">
        <v>53</v>
      </c>
      <c r="H116" s="57">
        <f>H114-H115</f>
        <v>2437.4</v>
      </c>
      <c r="R116" s="4"/>
    </row>
    <row r="117" ht="12.0" customHeight="1">
      <c r="G117" s="54" t="s">
        <v>54</v>
      </c>
      <c r="H117" s="55">
        <f>P88-'2002'!P88</f>
        <v>342.4</v>
      </c>
      <c r="R117" s="4"/>
    </row>
    <row r="118" ht="12.0" customHeight="1">
      <c r="G118" s="54" t="s">
        <v>55</v>
      </c>
      <c r="H118" s="55">
        <f>P76-'2002'!P76</f>
        <v>1192.6</v>
      </c>
      <c r="R118" s="4"/>
    </row>
    <row r="119" ht="12.0" customHeight="1">
      <c r="G119" s="56" t="s">
        <v>56</v>
      </c>
      <c r="H119" s="57">
        <f>H117-H118</f>
        <v>-850.2</v>
      </c>
      <c r="R119" s="4"/>
    </row>
    <row r="120" ht="12.0" customHeight="1">
      <c r="R120" s="4"/>
    </row>
    <row r="121" ht="12.0" customHeight="1">
      <c r="G121" s="52" t="s">
        <v>81</v>
      </c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82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83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85</v>
      </c>
      <c r="K6" s="11"/>
      <c r="L6" s="11"/>
      <c r="M6" s="11"/>
      <c r="N6" s="11"/>
      <c r="O6" s="11"/>
      <c r="P6" s="11"/>
      <c r="Q6" s="13"/>
      <c r="R6" s="9"/>
      <c r="S6" s="10" t="s">
        <v>86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11066.0</v>
      </c>
      <c r="C9" s="9">
        <v>17.0</v>
      </c>
      <c r="D9" s="9">
        <v>41.0</v>
      </c>
      <c r="E9" s="9">
        <v>325.0</v>
      </c>
      <c r="F9" s="18" t="s">
        <v>23</v>
      </c>
      <c r="G9" s="9">
        <f t="shared" ref="G9:G17" si="3">SUM(B9:F9)</f>
        <v>11449</v>
      </c>
      <c r="H9" s="22">
        <f>G9/G19</f>
        <v>0.6445783133</v>
      </c>
      <c r="I9" s="9"/>
      <c r="J9" s="9">
        <v>2217.0</v>
      </c>
      <c r="K9" s="9">
        <v>42.0</v>
      </c>
      <c r="L9" s="9">
        <v>56.0</v>
      </c>
      <c r="M9" s="9">
        <v>504.0</v>
      </c>
      <c r="N9" s="9">
        <v>14.0</v>
      </c>
      <c r="O9" s="9">
        <v>9.0</v>
      </c>
      <c r="P9" s="9">
        <f t="shared" ref="P9:P17" si="4">SUM(J9:O9)</f>
        <v>2842</v>
      </c>
      <c r="Q9" s="22">
        <f>P9/P19</f>
        <v>0.82760629</v>
      </c>
      <c r="R9" s="9"/>
      <c r="S9" s="9">
        <f t="shared" ref="S9:V9" si="1">B9+J9</f>
        <v>13283</v>
      </c>
      <c r="T9" s="9">
        <f t="shared" si="1"/>
        <v>59</v>
      </c>
      <c r="U9" s="9">
        <f t="shared" si="1"/>
        <v>97</v>
      </c>
      <c r="V9" s="9">
        <f t="shared" si="1"/>
        <v>829</v>
      </c>
      <c r="W9" s="9">
        <f t="shared" ref="W9:X9" si="2">N9</f>
        <v>14</v>
      </c>
      <c r="X9" s="9">
        <f t="shared" si="2"/>
        <v>9</v>
      </c>
      <c r="Y9" s="9">
        <f t="shared" ref="Y9:Y17" si="7">SUM(S9:X9)</f>
        <v>14291</v>
      </c>
      <c r="Z9" s="22">
        <f>Y9/Y19</f>
        <v>0.674230987</v>
      </c>
    </row>
    <row r="10" ht="12.0" customHeight="1">
      <c r="A10" s="19" t="s">
        <v>16</v>
      </c>
      <c r="B10" s="9">
        <v>0.0</v>
      </c>
      <c r="C10" s="9">
        <v>1955.0</v>
      </c>
      <c r="D10" s="9">
        <v>2489.0</v>
      </c>
      <c r="E10" s="9">
        <v>38.0</v>
      </c>
      <c r="F10" s="18" t="s">
        <v>23</v>
      </c>
      <c r="G10" s="9">
        <f t="shared" si="3"/>
        <v>4482</v>
      </c>
      <c r="H10" s="22">
        <f>G10/G19</f>
        <v>0.2523364486</v>
      </c>
      <c r="I10" s="9"/>
      <c r="J10" s="9">
        <v>0.0</v>
      </c>
      <c r="K10" s="9">
        <v>130.0</v>
      </c>
      <c r="L10" s="9">
        <v>61.0</v>
      </c>
      <c r="M10" s="9">
        <v>8.0</v>
      </c>
      <c r="N10" s="9">
        <v>0.0</v>
      </c>
      <c r="O10" s="9">
        <v>1.0</v>
      </c>
      <c r="P10" s="9">
        <f t="shared" si="4"/>
        <v>200</v>
      </c>
      <c r="Q10" s="22">
        <f>P10/P19</f>
        <v>0.05824111823</v>
      </c>
      <c r="R10" s="9"/>
      <c r="S10" s="9">
        <f t="shared" ref="S10:V10" si="5">B10+J10</f>
        <v>0</v>
      </c>
      <c r="T10" s="9">
        <f t="shared" si="5"/>
        <v>2085</v>
      </c>
      <c r="U10" s="9">
        <f t="shared" si="5"/>
        <v>2550</v>
      </c>
      <c r="V10" s="9">
        <f t="shared" si="5"/>
        <v>46</v>
      </c>
      <c r="W10" s="9">
        <f t="shared" ref="W10:X10" si="6">N10</f>
        <v>0</v>
      </c>
      <c r="X10" s="9">
        <f t="shared" si="6"/>
        <v>1</v>
      </c>
      <c r="Y10" s="9">
        <f t="shared" si="7"/>
        <v>4682</v>
      </c>
      <c r="Z10" s="22">
        <f>Y10/Y19</f>
        <v>0.2208907341</v>
      </c>
    </row>
    <row r="11" ht="12.0" customHeight="1">
      <c r="A11" s="19" t="s">
        <v>17</v>
      </c>
      <c r="B11" s="9">
        <v>0.0</v>
      </c>
      <c r="C11" s="9">
        <v>1723.0</v>
      </c>
      <c r="D11" s="9">
        <v>0.0</v>
      </c>
      <c r="E11" s="9">
        <v>0.0</v>
      </c>
      <c r="F11" s="18" t="s">
        <v>23</v>
      </c>
      <c r="G11" s="9">
        <f t="shared" si="3"/>
        <v>1723</v>
      </c>
      <c r="H11" s="22">
        <f>G11/G19</f>
        <v>0.0970048418</v>
      </c>
      <c r="I11" s="9"/>
      <c r="J11" s="9">
        <v>0.0</v>
      </c>
      <c r="K11" s="9">
        <v>351.0</v>
      </c>
      <c r="L11" s="9">
        <v>0.0</v>
      </c>
      <c r="M11" s="9">
        <v>1.0</v>
      </c>
      <c r="N11" s="9">
        <v>0.0</v>
      </c>
      <c r="O11" s="9">
        <v>0.0</v>
      </c>
      <c r="P11" s="9">
        <f t="shared" si="4"/>
        <v>352</v>
      </c>
      <c r="Q11" s="22">
        <f>P11/P19</f>
        <v>0.1025043681</v>
      </c>
      <c r="R11" s="9"/>
      <c r="S11" s="9">
        <f t="shared" ref="S11:V11" si="8">B11+J11</f>
        <v>0</v>
      </c>
      <c r="T11" s="9">
        <f t="shared" si="8"/>
        <v>2074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0</v>
      </c>
      <c r="Y11" s="9">
        <f t="shared" si="7"/>
        <v>2075</v>
      </c>
      <c r="Z11" s="22">
        <f>Y11/Y19</f>
        <v>0.0978958294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0.001463799122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0.001226646537</v>
      </c>
    </row>
    <row r="13" ht="12.0" customHeight="1">
      <c r="A13" s="19" t="s">
        <v>63</v>
      </c>
      <c r="B13" s="9">
        <v>0.0</v>
      </c>
      <c r="C13" s="9">
        <v>21.0</v>
      </c>
      <c r="D13" s="9">
        <v>28.0</v>
      </c>
      <c r="E13" s="9">
        <v>1.0</v>
      </c>
      <c r="F13" s="18" t="s">
        <v>23</v>
      </c>
      <c r="G13" s="9">
        <f t="shared" si="3"/>
        <v>50</v>
      </c>
      <c r="H13" s="22">
        <f>G13/G19</f>
        <v>0.002814998311</v>
      </c>
      <c r="I13" s="9"/>
      <c r="J13" s="9">
        <v>0.0</v>
      </c>
      <c r="K13" s="9">
        <v>22.0</v>
      </c>
      <c r="L13" s="9">
        <v>7.0</v>
      </c>
      <c r="M13" s="9">
        <v>1.0</v>
      </c>
      <c r="N13" s="9">
        <v>0.0</v>
      </c>
      <c r="O13" s="9">
        <v>1.0</v>
      </c>
      <c r="P13" s="9">
        <f t="shared" si="4"/>
        <v>31</v>
      </c>
      <c r="Q13" s="22">
        <f>P13/P19</f>
        <v>0.009027373326</v>
      </c>
      <c r="R13" s="9"/>
      <c r="S13" s="9">
        <f t="shared" ref="S13:V13" si="12">B13+J13</f>
        <v>0</v>
      </c>
      <c r="T13" s="9">
        <f t="shared" si="12"/>
        <v>43</v>
      </c>
      <c r="U13" s="9">
        <f t="shared" si="12"/>
        <v>35</v>
      </c>
      <c r="V13" s="9">
        <f t="shared" si="12"/>
        <v>2</v>
      </c>
      <c r="W13" s="9">
        <f t="shared" ref="W13:X13" si="13">N13</f>
        <v>0</v>
      </c>
      <c r="X13" s="9">
        <f t="shared" si="13"/>
        <v>1</v>
      </c>
      <c r="Y13" s="9">
        <f t="shared" si="7"/>
        <v>81</v>
      </c>
      <c r="Z13" s="22">
        <f>Y13/Y19</f>
        <v>0.00382147575</v>
      </c>
    </row>
    <row r="14" ht="12.0" customHeight="1">
      <c r="A14" s="19" t="s">
        <v>19</v>
      </c>
      <c r="B14" s="9">
        <v>0.0</v>
      </c>
      <c r="C14" s="9">
        <v>28.0</v>
      </c>
      <c r="D14" s="9">
        <v>0.0</v>
      </c>
      <c r="E14" s="9">
        <v>0.0</v>
      </c>
      <c r="F14" s="18" t="s">
        <v>23</v>
      </c>
      <c r="G14" s="9">
        <f t="shared" si="3"/>
        <v>28</v>
      </c>
      <c r="H14" s="22">
        <f>G14/G19</f>
        <v>0.001576399054</v>
      </c>
      <c r="I14" s="9"/>
      <c r="J14" s="9">
        <v>0.0</v>
      </c>
      <c r="K14" s="9">
        <v>5.0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5</v>
      </c>
      <c r="Q14" s="22">
        <f>P14/P19</f>
        <v>0.001456027956</v>
      </c>
      <c r="R14" s="9"/>
      <c r="S14" s="9">
        <f t="shared" ref="S14:V14" si="14">B14+J14</f>
        <v>0</v>
      </c>
      <c r="T14" s="9">
        <f t="shared" si="14"/>
        <v>33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33</v>
      </c>
      <c r="Z14" s="22">
        <f>Y14/Y19</f>
        <v>0.001556897528</v>
      </c>
    </row>
    <row r="15" ht="12.0" customHeight="1">
      <c r="A15" s="19" t="s">
        <v>64</v>
      </c>
      <c r="B15" s="9">
        <v>0.0</v>
      </c>
      <c r="C15" s="9">
        <v>2.0</v>
      </c>
      <c r="D15" s="9">
        <v>0.0</v>
      </c>
      <c r="E15" s="9">
        <v>0.0</v>
      </c>
      <c r="F15" s="18" t="s">
        <v>23</v>
      </c>
      <c r="G15" s="9">
        <f t="shared" si="3"/>
        <v>2</v>
      </c>
      <c r="H15" s="22">
        <f>G15/G19</f>
        <v>0.0001125999324</v>
      </c>
      <c r="I15" s="9"/>
      <c r="J15" s="9">
        <v>0.0</v>
      </c>
      <c r="K15" s="9">
        <v>2.0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2</v>
      </c>
      <c r="Q15" s="22">
        <f>P15/P19</f>
        <v>0.0005824111823</v>
      </c>
      <c r="R15" s="9"/>
      <c r="S15" s="9">
        <f t="shared" ref="S15:V15" si="16">B15+J15</f>
        <v>0</v>
      </c>
      <c r="T15" s="9">
        <f t="shared" si="16"/>
        <v>4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4</v>
      </c>
      <c r="Z15" s="22">
        <f>Y15/Y19</f>
        <v>0.0001887148519</v>
      </c>
    </row>
    <row r="16" ht="12.0" customHeight="1">
      <c r="A16" s="19" t="s">
        <v>65</v>
      </c>
      <c r="B16" s="9">
        <v>0.0</v>
      </c>
      <c r="C16" s="9">
        <v>1.0</v>
      </c>
      <c r="D16" s="9">
        <v>0.0</v>
      </c>
      <c r="E16" s="9">
        <v>0.0</v>
      </c>
      <c r="F16" s="18" t="s">
        <v>23</v>
      </c>
      <c r="G16" s="9">
        <f t="shared" si="3"/>
        <v>1</v>
      </c>
      <c r="H16" s="22">
        <f>G16/G19</f>
        <v>0.00005629996622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0.0002912055911</v>
      </c>
      <c r="R16" s="9"/>
      <c r="S16" s="9">
        <f t="shared" ref="S16:V16" si="18">B16+J16</f>
        <v>0</v>
      </c>
      <c r="T16" s="9">
        <f t="shared" si="18"/>
        <v>2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2</v>
      </c>
      <c r="Z16" s="22">
        <f>Y16/Y19</f>
        <v>0.00009435742593</v>
      </c>
    </row>
    <row r="17" ht="12.0" customHeight="1">
      <c r="A17" s="19" t="s">
        <v>66</v>
      </c>
      <c r="B17" s="9">
        <v>0.0</v>
      </c>
      <c r="C17" s="9">
        <v>1.0</v>
      </c>
      <c r="D17" s="9">
        <v>0.0</v>
      </c>
      <c r="E17" s="9">
        <v>0.0</v>
      </c>
      <c r="F17" s="18" t="s">
        <v>23</v>
      </c>
      <c r="G17" s="9">
        <f t="shared" si="3"/>
        <v>1</v>
      </c>
      <c r="H17" s="22">
        <f>G17/G19</f>
        <v>0.00005629996622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0.0</v>
      </c>
      <c r="P17" s="9">
        <f t="shared" si="4"/>
        <v>1</v>
      </c>
      <c r="Q17" s="22">
        <f>P17/P19</f>
        <v>0.0002912055911</v>
      </c>
      <c r="R17" s="9"/>
      <c r="S17" s="9">
        <f t="shared" ref="S17:V17" si="20">B17+J17</f>
        <v>0</v>
      </c>
      <c r="T17" s="9">
        <f t="shared" si="20"/>
        <v>2</v>
      </c>
      <c r="U17" s="9">
        <f t="shared" si="20"/>
        <v>0</v>
      </c>
      <c r="V17" s="9">
        <f t="shared" si="20"/>
        <v>0</v>
      </c>
      <c r="W17" s="9">
        <f t="shared" ref="W17:X17" si="21">N17</f>
        <v>0</v>
      </c>
      <c r="X17" s="9">
        <f t="shared" si="21"/>
        <v>0</v>
      </c>
      <c r="Y17" s="9">
        <f t="shared" si="7"/>
        <v>2</v>
      </c>
      <c r="Z17" s="22">
        <f>Y17/Y19</f>
        <v>0.00009435742593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2">SUM(B9:B17)</f>
        <v>11066</v>
      </c>
      <c r="C19" s="27">
        <f t="shared" si="22"/>
        <v>3750</v>
      </c>
      <c r="D19" s="27">
        <f t="shared" si="22"/>
        <v>2582</v>
      </c>
      <c r="E19" s="27">
        <f t="shared" si="22"/>
        <v>364</v>
      </c>
      <c r="F19" s="47" t="s">
        <v>23</v>
      </c>
      <c r="G19" s="27">
        <f>SUM(B19:F19)</f>
        <v>17762</v>
      </c>
      <c r="H19" s="28">
        <f>G19/G19</f>
        <v>1</v>
      </c>
      <c r="I19" s="27"/>
      <c r="J19" s="27">
        <f t="shared" ref="J19:O19" si="23">SUM(J9:J17)</f>
        <v>2217</v>
      </c>
      <c r="K19" s="27">
        <f t="shared" si="23"/>
        <v>554</v>
      </c>
      <c r="L19" s="27">
        <f t="shared" si="23"/>
        <v>124</v>
      </c>
      <c r="M19" s="27">
        <f t="shared" si="23"/>
        <v>514</v>
      </c>
      <c r="N19" s="27">
        <f t="shared" si="23"/>
        <v>14</v>
      </c>
      <c r="O19" s="27">
        <f t="shared" si="23"/>
        <v>11</v>
      </c>
      <c r="P19" s="27">
        <f>SUM(J19:O19)</f>
        <v>3434</v>
      </c>
      <c r="Q19" s="28">
        <f>P19/P19</f>
        <v>1</v>
      </c>
      <c r="R19" s="27"/>
      <c r="S19" s="27">
        <f t="shared" ref="S19:V19" si="24">B19+J19</f>
        <v>13283</v>
      </c>
      <c r="T19" s="27">
        <f t="shared" si="24"/>
        <v>4304</v>
      </c>
      <c r="U19" s="27">
        <f t="shared" si="24"/>
        <v>2706</v>
      </c>
      <c r="V19" s="27">
        <f t="shared" si="24"/>
        <v>878</v>
      </c>
      <c r="W19" s="27">
        <f t="shared" ref="W19:X19" si="25">N19</f>
        <v>14</v>
      </c>
      <c r="X19" s="27">
        <f t="shared" si="25"/>
        <v>11</v>
      </c>
      <c r="Y19" s="27">
        <f>SUM(S19:X19)</f>
        <v>21196</v>
      </c>
      <c r="Z19" s="28">
        <f>Y19/Y19</f>
        <v>1</v>
      </c>
    </row>
    <row r="20" ht="12.0" customHeight="1">
      <c r="A20" s="26" t="s">
        <v>12</v>
      </c>
      <c r="B20" s="28">
        <f>B19/G19</f>
        <v>0.6230154262</v>
      </c>
      <c r="C20" s="28">
        <f>C19/G19</f>
        <v>0.2111248733</v>
      </c>
      <c r="D20" s="28">
        <f>D19/G19</f>
        <v>0.1453665128</v>
      </c>
      <c r="E20" s="28">
        <f>E19/G19</f>
        <v>0.0204931877</v>
      </c>
      <c r="F20" s="47" t="s">
        <v>23</v>
      </c>
      <c r="G20" s="28">
        <f>G19/G19</f>
        <v>1</v>
      </c>
      <c r="H20" s="28"/>
      <c r="I20" s="28"/>
      <c r="J20" s="28">
        <f>J19/P19</f>
        <v>0.6456027956</v>
      </c>
      <c r="K20" s="28">
        <f>K19/P19</f>
        <v>0.1613278975</v>
      </c>
      <c r="L20" s="28">
        <f>L19/P19</f>
        <v>0.0361094933</v>
      </c>
      <c r="M20" s="28">
        <f>M19/P19</f>
        <v>0.1496796738</v>
      </c>
      <c r="N20" s="28">
        <f>N19/P19</f>
        <v>0.004076878276</v>
      </c>
      <c r="O20" s="28">
        <f>O19/P19</f>
        <v>0.003203261503</v>
      </c>
      <c r="P20" s="28">
        <f>P19/P19</f>
        <v>1</v>
      </c>
      <c r="Q20" s="28"/>
      <c r="R20" s="28"/>
      <c r="S20" s="28">
        <f>S19/Y19</f>
        <v>0.6266748443</v>
      </c>
      <c r="T20" s="28">
        <f>T19/Y19</f>
        <v>0.2030571806</v>
      </c>
      <c r="U20" s="28">
        <f>U19/Y19</f>
        <v>0.1276655973</v>
      </c>
      <c r="V20" s="28">
        <f>V19/Y19</f>
        <v>0.04142290998</v>
      </c>
      <c r="W20" s="28">
        <f>W19/Y19</f>
        <v>0.0006605019815</v>
      </c>
      <c r="X20" s="28">
        <f>X19/Y19</f>
        <v>0.0005189658426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6">SUM(B10:B17)</f>
        <v>0</v>
      </c>
      <c r="C21" s="9">
        <f t="shared" si="26"/>
        <v>3733</v>
      </c>
      <c r="D21" s="9">
        <f t="shared" si="26"/>
        <v>2541</v>
      </c>
      <c r="E21" s="9">
        <f t="shared" si="26"/>
        <v>39</v>
      </c>
      <c r="F21" s="18" t="s">
        <v>23</v>
      </c>
      <c r="G21" s="9">
        <f>SUM(G10:G17)</f>
        <v>6313</v>
      </c>
      <c r="H21" s="9"/>
      <c r="I21" s="9"/>
      <c r="J21" s="9">
        <f t="shared" ref="J21:P21" si="27">SUM(J10:J17)</f>
        <v>0</v>
      </c>
      <c r="K21" s="9">
        <f t="shared" si="27"/>
        <v>512</v>
      </c>
      <c r="L21" s="9">
        <f t="shared" si="27"/>
        <v>68</v>
      </c>
      <c r="M21" s="9">
        <f t="shared" si="27"/>
        <v>10</v>
      </c>
      <c r="N21" s="9">
        <f t="shared" si="27"/>
        <v>0</v>
      </c>
      <c r="O21" s="9">
        <f t="shared" si="27"/>
        <v>2</v>
      </c>
      <c r="P21" s="9">
        <f t="shared" si="27"/>
        <v>592</v>
      </c>
      <c r="Q21" s="9"/>
      <c r="R21" s="9"/>
      <c r="S21" s="9">
        <f t="shared" ref="S21:Y21" si="28">SUM(S10:S17)</f>
        <v>0</v>
      </c>
      <c r="T21" s="9">
        <f t="shared" si="28"/>
        <v>4245</v>
      </c>
      <c r="U21" s="9">
        <f t="shared" si="28"/>
        <v>2609</v>
      </c>
      <c r="V21" s="9">
        <f t="shared" si="28"/>
        <v>49</v>
      </c>
      <c r="W21" s="9">
        <f t="shared" si="28"/>
        <v>0</v>
      </c>
      <c r="X21" s="9">
        <f t="shared" si="28"/>
        <v>2</v>
      </c>
      <c r="Y21" s="9">
        <f t="shared" si="28"/>
        <v>6905</v>
      </c>
      <c r="Z21" s="9"/>
    </row>
    <row r="22" ht="12.0" customHeight="1">
      <c r="A22" s="29" t="s">
        <v>22</v>
      </c>
      <c r="B22" s="22">
        <f t="shared" ref="B22:E22" si="29">B21/B19</f>
        <v>0</v>
      </c>
      <c r="C22" s="22">
        <f t="shared" si="29"/>
        <v>0.9954666667</v>
      </c>
      <c r="D22" s="22">
        <f t="shared" si="29"/>
        <v>0.9841208366</v>
      </c>
      <c r="E22" s="22">
        <f t="shared" si="29"/>
        <v>0.1071428571</v>
      </c>
      <c r="F22" s="18" t="s">
        <v>23</v>
      </c>
      <c r="G22" s="22">
        <f>G21/G19</f>
        <v>0.3554216867</v>
      </c>
      <c r="H22" s="22"/>
      <c r="I22" s="22"/>
      <c r="J22" s="22">
        <f t="shared" ref="J22:P22" si="30">J21/J19</f>
        <v>0</v>
      </c>
      <c r="K22" s="22">
        <f t="shared" si="30"/>
        <v>0.9241877256</v>
      </c>
      <c r="L22" s="22">
        <f t="shared" si="30"/>
        <v>0.5483870968</v>
      </c>
      <c r="M22" s="22">
        <f t="shared" si="30"/>
        <v>0.01945525292</v>
      </c>
      <c r="N22" s="22">
        <f t="shared" si="30"/>
        <v>0</v>
      </c>
      <c r="O22" s="22">
        <f t="shared" si="30"/>
        <v>0.1818181818</v>
      </c>
      <c r="P22" s="22">
        <f t="shared" si="30"/>
        <v>0.17239371</v>
      </c>
      <c r="Q22" s="22"/>
      <c r="R22" s="22"/>
      <c r="S22" s="22">
        <f t="shared" ref="S22:Y22" si="31">S21/S19</f>
        <v>0</v>
      </c>
      <c r="T22" s="22">
        <f t="shared" si="31"/>
        <v>0.9862918216</v>
      </c>
      <c r="U22" s="22">
        <f t="shared" si="31"/>
        <v>0.9641537324</v>
      </c>
      <c r="V22" s="22">
        <f t="shared" si="31"/>
        <v>0.05580865604</v>
      </c>
      <c r="W22" s="22">
        <f t="shared" si="31"/>
        <v>0</v>
      </c>
      <c r="X22" s="22">
        <f t="shared" si="31"/>
        <v>0.1818181818</v>
      </c>
      <c r="Y22" s="22">
        <f t="shared" si="31"/>
        <v>0.325769013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0.5913194994</v>
      </c>
      <c r="D23" s="32">
        <f>D21/G21</f>
        <v>0.4025027721</v>
      </c>
      <c r="E23" s="32">
        <f>E21/G21</f>
        <v>0.006177728497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0.8648648649</v>
      </c>
      <c r="L23" s="32">
        <f>L21/P21</f>
        <v>0.1148648649</v>
      </c>
      <c r="M23" s="32">
        <f>M21/P21</f>
        <v>0.01689189189</v>
      </c>
      <c r="N23" s="32">
        <f>N21/P21</f>
        <v>0</v>
      </c>
      <c r="O23" s="32">
        <f>O21/P21</f>
        <v>0.003378378378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0.6147719044</v>
      </c>
      <c r="U23" s="32">
        <f>U21/Y21</f>
        <v>0.3778421434</v>
      </c>
      <c r="V23" s="32">
        <f>V21/Y21</f>
        <v>0.007096307024</v>
      </c>
      <c r="W23" s="32">
        <f>W21/Y21</f>
        <v>0</v>
      </c>
      <c r="X23" s="32">
        <f>X21/Y21</f>
        <v>0.0002896451846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87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6" t="s">
        <v>83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84</v>
      </c>
      <c r="C31" s="11"/>
      <c r="D31" s="11"/>
      <c r="E31" s="11"/>
      <c r="F31" s="11"/>
      <c r="G31" s="11"/>
      <c r="H31" s="12"/>
      <c r="I31" s="9"/>
      <c r="J31" s="10" t="s">
        <v>88</v>
      </c>
      <c r="K31" s="11"/>
      <c r="L31" s="11"/>
      <c r="M31" s="11"/>
      <c r="N31" s="11"/>
      <c r="O31" s="11"/>
      <c r="P31" s="11"/>
      <c r="Q31" s="13"/>
      <c r="R31" s="9"/>
      <c r="S31" s="10" t="s">
        <v>86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2819820.0</v>
      </c>
      <c r="C34" s="9">
        <v>2920.0</v>
      </c>
      <c r="D34" s="9">
        <v>7600.0</v>
      </c>
      <c r="E34" s="9">
        <v>99910.0</v>
      </c>
      <c r="F34" s="18" t="s">
        <v>23</v>
      </c>
      <c r="G34" s="9">
        <v>2930250.0</v>
      </c>
      <c r="H34" s="22">
        <f>G34/G44</f>
        <v>0.712502006</v>
      </c>
      <c r="I34" s="42"/>
      <c r="J34" s="9">
        <v>2139950.0</v>
      </c>
      <c r="K34" s="9">
        <v>39550.0</v>
      </c>
      <c r="L34" s="9">
        <v>66400.0</v>
      </c>
      <c r="M34" s="9">
        <v>559890.0</v>
      </c>
      <c r="N34" s="9" t="s">
        <v>27</v>
      </c>
      <c r="O34" s="9" t="s">
        <v>27</v>
      </c>
      <c r="P34" s="9">
        <v>2805780.0</v>
      </c>
      <c r="Q34" s="22">
        <f>P34/P44</f>
        <v>0.8439197522</v>
      </c>
      <c r="R34" s="42"/>
      <c r="S34" s="9">
        <f t="shared" ref="S34:V34" si="32">B34+J34</f>
        <v>4959770</v>
      </c>
      <c r="T34" s="9">
        <f t="shared" si="32"/>
        <v>42470</v>
      </c>
      <c r="U34" s="9">
        <f t="shared" si="32"/>
        <v>74000</v>
      </c>
      <c r="V34" s="9">
        <f t="shared" si="32"/>
        <v>659800</v>
      </c>
      <c r="W34" s="9" t="str">
        <f t="shared" ref="W34:X34" si="33">N34</f>
        <v>?</v>
      </c>
      <c r="X34" s="9" t="str">
        <f t="shared" si="33"/>
        <v>?</v>
      </c>
      <c r="Y34" s="9">
        <f t="shared" ref="Y34:Y42" si="36">SUM(S34:X34)</f>
        <v>5736040</v>
      </c>
      <c r="Z34" s="22">
        <f>Y34/Y44</f>
        <v>0.7712509345</v>
      </c>
    </row>
    <row r="35" ht="12.0" customHeight="1">
      <c r="A35" s="19" t="s">
        <v>16</v>
      </c>
      <c r="B35" s="9">
        <v>0.0</v>
      </c>
      <c r="C35" s="9">
        <v>355120.0</v>
      </c>
      <c r="D35" s="9">
        <v>399260.0</v>
      </c>
      <c r="E35" s="9">
        <v>8610.0</v>
      </c>
      <c r="F35" s="18" t="s">
        <v>23</v>
      </c>
      <c r="G35" s="9">
        <v>762990.0</v>
      </c>
      <c r="H35" s="22">
        <f>G35/G44</f>
        <v>0.1855240698</v>
      </c>
      <c r="I35" s="42"/>
      <c r="J35" s="9">
        <v>0.0</v>
      </c>
      <c r="K35" s="9">
        <v>110770.0</v>
      </c>
      <c r="L35" s="9">
        <v>46460.0</v>
      </c>
      <c r="M35" s="9">
        <v>7030.0</v>
      </c>
      <c r="N35" s="9">
        <v>0.0</v>
      </c>
      <c r="O35" s="9" t="s">
        <v>27</v>
      </c>
      <c r="P35" s="9">
        <v>164260.0</v>
      </c>
      <c r="Q35" s="22">
        <f>P35/P44</f>
        <v>0.04940596144</v>
      </c>
      <c r="R35" s="42"/>
      <c r="S35" s="9">
        <f t="shared" ref="S35:V35" si="34">B35+J35</f>
        <v>0</v>
      </c>
      <c r="T35" s="9">
        <f t="shared" si="34"/>
        <v>465890</v>
      </c>
      <c r="U35" s="9">
        <f t="shared" si="34"/>
        <v>445720</v>
      </c>
      <c r="V35" s="9">
        <f t="shared" si="34"/>
        <v>15640</v>
      </c>
      <c r="W35" s="9">
        <f t="shared" ref="W35:X35" si="35">N35</f>
        <v>0</v>
      </c>
      <c r="X35" s="9" t="str">
        <f t="shared" si="35"/>
        <v>?</v>
      </c>
      <c r="Y35" s="9">
        <f t="shared" si="36"/>
        <v>927250</v>
      </c>
      <c r="Z35" s="22">
        <f>Y35/Y44</f>
        <v>0.1246752863</v>
      </c>
    </row>
    <row r="36" ht="12.0" customHeight="1">
      <c r="A36" s="19" t="s">
        <v>17</v>
      </c>
      <c r="B36" s="9">
        <v>0.0</v>
      </c>
      <c r="C36" s="9">
        <v>396450.0</v>
      </c>
      <c r="D36" s="9">
        <v>0.0</v>
      </c>
      <c r="E36" s="9">
        <v>0.0</v>
      </c>
      <c r="F36" s="18" t="s">
        <v>23</v>
      </c>
      <c r="G36" s="9">
        <v>396450.0</v>
      </c>
      <c r="H36" s="22">
        <f>G36/G44</f>
        <v>0.09639840296</v>
      </c>
      <c r="I36" s="42"/>
      <c r="J36" s="9">
        <v>0.0</v>
      </c>
      <c r="K36" s="9">
        <v>319810.0</v>
      </c>
      <c r="L36" s="9">
        <v>0.0</v>
      </c>
      <c r="M36" s="9">
        <v>1340.0</v>
      </c>
      <c r="N36" s="9">
        <v>0.0</v>
      </c>
      <c r="O36" s="9">
        <v>0.0</v>
      </c>
      <c r="P36" s="9">
        <v>321150.0</v>
      </c>
      <c r="Q36" s="22">
        <f>P36/P44</f>
        <v>0.09659518152</v>
      </c>
      <c r="R36" s="42"/>
      <c r="S36" s="9">
        <f t="shared" ref="S36:V36" si="37">B36+J36</f>
        <v>0</v>
      </c>
      <c r="T36" s="9">
        <f t="shared" si="37"/>
        <v>716260</v>
      </c>
      <c r="U36" s="9">
        <f t="shared" si="37"/>
        <v>0</v>
      </c>
      <c r="V36" s="9">
        <f t="shared" si="37"/>
        <v>1340</v>
      </c>
      <c r="W36" s="9">
        <f t="shared" ref="W36:X36" si="38">N36</f>
        <v>0</v>
      </c>
      <c r="X36" s="9">
        <f t="shared" si="38"/>
        <v>0</v>
      </c>
      <c r="Y36" s="9">
        <f t="shared" si="36"/>
        <v>717600</v>
      </c>
      <c r="Z36" s="22">
        <f>Y36/Y44</f>
        <v>0.09648636875</v>
      </c>
    </row>
    <row r="37" ht="12.0" customHeight="1">
      <c r="A37" s="19" t="s">
        <v>18</v>
      </c>
      <c r="B37" s="9">
        <v>0.0</v>
      </c>
      <c r="C37" s="9">
        <v>420.0</v>
      </c>
      <c r="D37" s="9">
        <v>4040.0</v>
      </c>
      <c r="E37" s="9">
        <v>0.0</v>
      </c>
      <c r="F37" s="18" t="s">
        <v>23</v>
      </c>
      <c r="G37" s="9">
        <v>4470.0</v>
      </c>
      <c r="H37" s="22">
        <f>G37/G44</f>
        <v>0.001086898376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9">B37+J37</f>
        <v>0</v>
      </c>
      <c r="T37" s="9">
        <f t="shared" si="39"/>
        <v>420</v>
      </c>
      <c r="U37" s="9">
        <f t="shared" si="39"/>
        <v>4040</v>
      </c>
      <c r="V37" s="9">
        <f t="shared" si="39"/>
        <v>0</v>
      </c>
      <c r="W37" s="9">
        <f t="shared" ref="W37:X37" si="40">N37</f>
        <v>0</v>
      </c>
      <c r="X37" s="9">
        <f t="shared" si="40"/>
        <v>0</v>
      </c>
      <c r="Y37" s="9">
        <f t="shared" si="36"/>
        <v>4460</v>
      </c>
      <c r="Z37" s="22">
        <f>Y37/Y44</f>
        <v>0.0005996783788</v>
      </c>
    </row>
    <row r="38" ht="12.0" customHeight="1">
      <c r="A38" s="19" t="s">
        <v>63</v>
      </c>
      <c r="B38" s="9">
        <v>0.0</v>
      </c>
      <c r="C38" s="9">
        <v>4500.0</v>
      </c>
      <c r="D38" s="9">
        <v>4630.0</v>
      </c>
      <c r="E38" s="9">
        <v>240.0</v>
      </c>
      <c r="F38" s="18" t="s">
        <v>23</v>
      </c>
      <c r="G38" s="9">
        <v>9380.0</v>
      </c>
      <c r="H38" s="22">
        <f>G38/G44</f>
        <v>0.002280784512</v>
      </c>
      <c r="I38" s="42"/>
      <c r="J38" s="9">
        <v>0.0</v>
      </c>
      <c r="K38" s="9">
        <v>19110.0</v>
      </c>
      <c r="L38" s="9">
        <v>7230.0</v>
      </c>
      <c r="M38" s="9">
        <v>740.0</v>
      </c>
      <c r="N38" s="9">
        <v>0.0</v>
      </c>
      <c r="O38" s="9" t="s">
        <v>27</v>
      </c>
      <c r="P38" s="9">
        <v>27090.0</v>
      </c>
      <c r="Q38" s="22">
        <f>P38/P44</f>
        <v>0.008148103588</v>
      </c>
      <c r="R38" s="42"/>
      <c r="S38" s="9">
        <f t="shared" ref="S38:V38" si="41">B38+J38</f>
        <v>0</v>
      </c>
      <c r="T38" s="9">
        <f t="shared" si="41"/>
        <v>23610</v>
      </c>
      <c r="U38" s="9">
        <f t="shared" si="41"/>
        <v>11860</v>
      </c>
      <c r="V38" s="9">
        <f t="shared" si="41"/>
        <v>980</v>
      </c>
      <c r="W38" s="9">
        <f t="shared" ref="W38:X38" si="42">N38</f>
        <v>0</v>
      </c>
      <c r="X38" s="9" t="str">
        <f t="shared" si="42"/>
        <v>?</v>
      </c>
      <c r="Y38" s="9">
        <f t="shared" si="36"/>
        <v>36450</v>
      </c>
      <c r="Z38" s="22">
        <f>Y38/Y44</f>
        <v>0.004900958948</v>
      </c>
    </row>
    <row r="39" ht="12.0" customHeight="1">
      <c r="A39" s="19" t="s">
        <v>19</v>
      </c>
      <c r="B39" s="9">
        <v>0.0</v>
      </c>
      <c r="C39" s="9">
        <v>8270.0</v>
      </c>
      <c r="D39" s="9">
        <v>0.0</v>
      </c>
      <c r="E39" s="9">
        <v>0.0</v>
      </c>
      <c r="F39" s="18" t="s">
        <v>23</v>
      </c>
      <c r="G39" s="9">
        <v>8270.0</v>
      </c>
      <c r="H39" s="22">
        <f>G39/G44</f>
        <v>0.002010883573</v>
      </c>
      <c r="I39" s="42"/>
      <c r="J39" s="9">
        <v>0.0</v>
      </c>
      <c r="K39" s="9">
        <v>5000.0</v>
      </c>
      <c r="L39" s="9">
        <v>0.0</v>
      </c>
      <c r="M39" s="9">
        <v>0.0</v>
      </c>
      <c r="N39" s="9">
        <v>0.0</v>
      </c>
      <c r="O39" s="9">
        <v>0.0</v>
      </c>
      <c r="P39" s="9">
        <v>5000.0</v>
      </c>
      <c r="Q39" s="22">
        <f>P39/P44</f>
        <v>0.001503895088</v>
      </c>
      <c r="R39" s="42"/>
      <c r="S39" s="9">
        <f t="shared" ref="S39:V39" si="43">B39+J39</f>
        <v>0</v>
      </c>
      <c r="T39" s="9">
        <f t="shared" si="43"/>
        <v>13270</v>
      </c>
      <c r="U39" s="9">
        <f t="shared" si="43"/>
        <v>0</v>
      </c>
      <c r="V39" s="9">
        <f t="shared" si="43"/>
        <v>0</v>
      </c>
      <c r="W39" s="9">
        <f t="shared" ref="W39:X39" si="44">N39</f>
        <v>0</v>
      </c>
      <c r="X39" s="9">
        <f t="shared" si="44"/>
        <v>0</v>
      </c>
      <c r="Y39" s="9">
        <f t="shared" si="36"/>
        <v>13270</v>
      </c>
      <c r="Z39" s="22">
        <f>Y39/Y44</f>
        <v>0.001784244862</v>
      </c>
    </row>
    <row r="40" ht="12.0" customHeight="1">
      <c r="A40" s="19" t="s">
        <v>64</v>
      </c>
      <c r="B40" s="9">
        <v>0.0</v>
      </c>
      <c r="C40" s="9">
        <v>430.0</v>
      </c>
      <c r="D40" s="9">
        <v>0.0</v>
      </c>
      <c r="E40" s="9">
        <v>0.0</v>
      </c>
      <c r="F40" s="18" t="s">
        <v>23</v>
      </c>
      <c r="G40" s="9">
        <v>430.0</v>
      </c>
      <c r="H40" s="22">
        <f>G40/G44</f>
        <v>0.0001045562196</v>
      </c>
      <c r="I40" s="42"/>
      <c r="J40" s="9">
        <v>0.0</v>
      </c>
      <c r="K40" s="9">
        <v>710.0</v>
      </c>
      <c r="L40" s="9">
        <v>0.0</v>
      </c>
      <c r="M40" s="9">
        <v>0.0</v>
      </c>
      <c r="N40" s="9">
        <v>0.0</v>
      </c>
      <c r="O40" s="9">
        <v>0.0</v>
      </c>
      <c r="P40" s="9">
        <v>710.0</v>
      </c>
      <c r="Q40" s="22">
        <f>P40/P44</f>
        <v>0.0002135531025</v>
      </c>
      <c r="R40" s="42"/>
      <c r="S40" s="9">
        <f t="shared" ref="S40:V40" si="45">B40+J40</f>
        <v>0</v>
      </c>
      <c r="T40" s="9">
        <f t="shared" si="45"/>
        <v>1140</v>
      </c>
      <c r="U40" s="9">
        <f t="shared" si="45"/>
        <v>0</v>
      </c>
      <c r="V40" s="9">
        <f t="shared" si="45"/>
        <v>0</v>
      </c>
      <c r="W40" s="9">
        <f t="shared" ref="W40:X40" si="46">N40</f>
        <v>0</v>
      </c>
      <c r="X40" s="9">
        <f t="shared" si="46"/>
        <v>0</v>
      </c>
      <c r="Y40" s="9">
        <f t="shared" si="36"/>
        <v>1140</v>
      </c>
      <c r="Z40" s="22">
        <f>Y40/Y44</f>
        <v>0.0001532810206</v>
      </c>
    </row>
    <row r="41" ht="12.0" customHeight="1">
      <c r="A41" s="19" t="s">
        <v>65</v>
      </c>
      <c r="B41" s="9">
        <v>0.0</v>
      </c>
      <c r="C41" s="9">
        <v>200.0</v>
      </c>
      <c r="D41" s="9">
        <v>0.0</v>
      </c>
      <c r="E41" s="9">
        <v>0.0</v>
      </c>
      <c r="F41" s="18" t="s">
        <v>23</v>
      </c>
      <c r="G41" s="9">
        <v>200.0</v>
      </c>
      <c r="H41" s="22">
        <f>G41/G44</f>
        <v>0.00004863079983</v>
      </c>
      <c r="I41" s="42"/>
      <c r="J41" s="9">
        <v>0.0</v>
      </c>
      <c r="K41" s="9">
        <v>430.0</v>
      </c>
      <c r="L41" s="9">
        <v>0.0</v>
      </c>
      <c r="M41" s="9">
        <v>0.0</v>
      </c>
      <c r="N41" s="9">
        <v>0.0</v>
      </c>
      <c r="O41" s="9">
        <v>0.0</v>
      </c>
      <c r="P41" s="9">
        <v>430.0</v>
      </c>
      <c r="Q41" s="22">
        <f>P41/P44</f>
        <v>0.0001293349776</v>
      </c>
      <c r="R41" s="42"/>
      <c r="S41" s="9">
        <f t="shared" ref="S41:V41" si="47">B41+J41</f>
        <v>0</v>
      </c>
      <c r="T41" s="9">
        <f t="shared" si="47"/>
        <v>630</v>
      </c>
      <c r="U41" s="9">
        <f t="shared" si="47"/>
        <v>0</v>
      </c>
      <c r="V41" s="9">
        <f t="shared" si="47"/>
        <v>0</v>
      </c>
      <c r="W41" s="9">
        <f t="shared" ref="W41:X41" si="48">N41</f>
        <v>0</v>
      </c>
      <c r="X41" s="9">
        <f t="shared" si="48"/>
        <v>0</v>
      </c>
      <c r="Y41" s="9">
        <f t="shared" si="36"/>
        <v>630</v>
      </c>
      <c r="Z41" s="22">
        <f>Y41/Y44</f>
        <v>0.00008470793243</v>
      </c>
    </row>
    <row r="42" ht="12.0" customHeight="1">
      <c r="A42" s="19" t="s">
        <v>66</v>
      </c>
      <c r="B42" s="9">
        <v>0.0</v>
      </c>
      <c r="C42" s="9">
        <v>190.0</v>
      </c>
      <c r="D42" s="9">
        <v>0.0</v>
      </c>
      <c r="E42" s="9">
        <v>0.0</v>
      </c>
      <c r="F42" s="18" t="s">
        <v>23</v>
      </c>
      <c r="G42" s="9">
        <v>190.0</v>
      </c>
      <c r="H42" s="22">
        <f>G42/G44</f>
        <v>0.00004619925984</v>
      </c>
      <c r="I42" s="42"/>
      <c r="J42" s="9">
        <v>0.0</v>
      </c>
      <c r="K42" s="9">
        <v>290.0</v>
      </c>
      <c r="L42" s="9">
        <v>0.0</v>
      </c>
      <c r="M42" s="9">
        <v>0.0</v>
      </c>
      <c r="N42" s="9">
        <v>0.0</v>
      </c>
      <c r="O42" s="9">
        <v>0.0</v>
      </c>
      <c r="P42" s="9">
        <v>290.0</v>
      </c>
      <c r="Q42" s="22">
        <f>P42/P44</f>
        <v>0.00008722591512</v>
      </c>
      <c r="R42" s="42"/>
      <c r="S42" s="9">
        <f t="shared" ref="S42:V42" si="49">B42+J42</f>
        <v>0</v>
      </c>
      <c r="T42" s="9">
        <f t="shared" si="49"/>
        <v>480</v>
      </c>
      <c r="U42" s="9">
        <f t="shared" si="49"/>
        <v>0</v>
      </c>
      <c r="V42" s="9">
        <f t="shared" si="49"/>
        <v>0</v>
      </c>
      <c r="W42" s="9">
        <f t="shared" ref="W42:X42" si="50">N42</f>
        <v>0</v>
      </c>
      <c r="X42" s="9">
        <f t="shared" si="50"/>
        <v>0</v>
      </c>
      <c r="Y42" s="9">
        <f t="shared" si="36"/>
        <v>480</v>
      </c>
      <c r="Z42" s="22">
        <f>Y42/Y44</f>
        <v>0.00006453937709</v>
      </c>
    </row>
    <row r="43" ht="12.0" customHeight="1">
      <c r="A43" s="19"/>
      <c r="B43" s="9"/>
      <c r="C43" s="9"/>
      <c r="D43" s="9"/>
      <c r="E43" s="9"/>
      <c r="F43" s="18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2819820.0</v>
      </c>
      <c r="C44" s="27">
        <v>768500.0</v>
      </c>
      <c r="D44" s="27">
        <v>415530.0</v>
      </c>
      <c r="E44" s="27">
        <v>108760.0</v>
      </c>
      <c r="F44" s="47" t="s">
        <v>23</v>
      </c>
      <c r="G44" s="27">
        <v>4112620.0</v>
      </c>
      <c r="H44" s="28">
        <f>G44/G44</f>
        <v>1</v>
      </c>
      <c r="I44" s="27"/>
      <c r="J44" s="27">
        <v>2139950.0</v>
      </c>
      <c r="K44" s="27">
        <v>495660.0</v>
      </c>
      <c r="L44" s="27">
        <v>120100.0</v>
      </c>
      <c r="M44" s="27">
        <v>569000.0</v>
      </c>
      <c r="N44" s="27" t="s">
        <v>27</v>
      </c>
      <c r="O44" s="27" t="s">
        <v>27</v>
      </c>
      <c r="P44" s="27">
        <v>3324700.0</v>
      </c>
      <c r="Q44" s="28">
        <f>P44/P44</f>
        <v>1</v>
      </c>
      <c r="R44" s="27"/>
      <c r="S44" s="27">
        <f t="shared" ref="S44:V44" si="51">B44+J44</f>
        <v>4959770</v>
      </c>
      <c r="T44" s="27">
        <f t="shared" si="51"/>
        <v>1264160</v>
      </c>
      <c r="U44" s="27">
        <f t="shared" si="51"/>
        <v>535630</v>
      </c>
      <c r="V44" s="27">
        <f t="shared" si="51"/>
        <v>677760</v>
      </c>
      <c r="W44" s="27" t="str">
        <f t="shared" ref="W44:X44" si="52">N44</f>
        <v>?</v>
      </c>
      <c r="X44" s="27" t="str">
        <f t="shared" si="52"/>
        <v>?</v>
      </c>
      <c r="Y44" s="27">
        <f>SUM(S44:X44)</f>
        <v>7437320</v>
      </c>
      <c r="Z44" s="28">
        <f>Y44/Y44</f>
        <v>1</v>
      </c>
    </row>
    <row r="45" ht="12.0" customHeight="1">
      <c r="A45" s="26" t="s">
        <v>12</v>
      </c>
      <c r="B45" s="28">
        <f>B44/G44</f>
        <v>0.6856505099</v>
      </c>
      <c r="C45" s="28">
        <f>C44/G44</f>
        <v>0.1868638483</v>
      </c>
      <c r="D45" s="28">
        <f>D44/G44</f>
        <v>0.1010377813</v>
      </c>
      <c r="E45" s="28">
        <f>E44/G44</f>
        <v>0.02644542895</v>
      </c>
      <c r="F45" s="47" t="s">
        <v>23</v>
      </c>
      <c r="G45" s="28">
        <f>G44/G44</f>
        <v>1</v>
      </c>
      <c r="H45" s="28"/>
      <c r="I45" s="28"/>
      <c r="J45" s="28">
        <f>J44/P44</f>
        <v>0.6436520588</v>
      </c>
      <c r="K45" s="28">
        <f>K44/P44</f>
        <v>0.1490841279</v>
      </c>
      <c r="L45" s="28">
        <f>L44/P44</f>
        <v>0.03612356002</v>
      </c>
      <c r="M45" s="28">
        <f>M44/P44</f>
        <v>0.171143261</v>
      </c>
      <c r="N45" s="28" t="s">
        <v>27</v>
      </c>
      <c r="O45" s="28" t="s">
        <v>27</v>
      </c>
      <c r="P45" s="28">
        <f>P44/P44</f>
        <v>1</v>
      </c>
      <c r="Q45" s="28"/>
      <c r="R45" s="28"/>
      <c r="S45" s="28">
        <f>S44/Y44</f>
        <v>0.6668759715</v>
      </c>
      <c r="T45" s="28">
        <f>T44/Y44</f>
        <v>0.1699752061</v>
      </c>
      <c r="U45" s="28">
        <f>U44/Y44</f>
        <v>0.07201922198</v>
      </c>
      <c r="V45" s="28">
        <f>V44/Y44</f>
        <v>0.09112960045</v>
      </c>
      <c r="W45" s="28" t="s">
        <v>27</v>
      </c>
      <c r="X45" s="28" t="s">
        <v>27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3">SUM(B35:B42)</f>
        <v>0</v>
      </c>
      <c r="C46" s="9">
        <f t="shared" si="53"/>
        <v>765580</v>
      </c>
      <c r="D46" s="9">
        <f t="shared" si="53"/>
        <v>407930</v>
      </c>
      <c r="E46" s="9">
        <f t="shared" si="53"/>
        <v>8850</v>
      </c>
      <c r="F46" s="18" t="s">
        <v>23</v>
      </c>
      <c r="G46" s="9">
        <f>SUM(G35:G42)</f>
        <v>1182380</v>
      </c>
      <c r="H46" s="9"/>
      <c r="I46" s="9"/>
      <c r="J46" s="9">
        <f t="shared" ref="J46:M46" si="54">SUM(J35:J42)</f>
        <v>0</v>
      </c>
      <c r="K46" s="9">
        <f t="shared" si="54"/>
        <v>456120</v>
      </c>
      <c r="L46" s="9">
        <f t="shared" si="54"/>
        <v>53690</v>
      </c>
      <c r="M46" s="9">
        <f t="shared" si="54"/>
        <v>9110</v>
      </c>
      <c r="N46" s="9">
        <v>0.0</v>
      </c>
      <c r="O46" s="9" t="s">
        <v>27</v>
      </c>
      <c r="P46" s="9">
        <f>SUM(P35:P42)</f>
        <v>518930</v>
      </c>
      <c r="Q46" s="9"/>
      <c r="R46" s="9"/>
      <c r="S46" s="9">
        <f t="shared" ref="S46:V46" si="55">SUM(S35:S42)</f>
        <v>0</v>
      </c>
      <c r="T46" s="9">
        <f t="shared" si="55"/>
        <v>1221700</v>
      </c>
      <c r="U46" s="9">
        <f t="shared" si="55"/>
        <v>461620</v>
      </c>
      <c r="V46" s="9">
        <f t="shared" si="55"/>
        <v>17960</v>
      </c>
      <c r="W46" s="9">
        <v>0.0</v>
      </c>
      <c r="X46" s="9" t="s">
        <v>27</v>
      </c>
      <c r="Y46" s="9">
        <f>SUM(Y35:Y42)</f>
        <v>1701280</v>
      </c>
      <c r="Z46" s="9"/>
    </row>
    <row r="47" ht="12.0" customHeight="1">
      <c r="A47" s="29" t="s">
        <v>22</v>
      </c>
      <c r="B47" s="22">
        <f t="shared" ref="B47:E47" si="56">B46/B44</f>
        <v>0</v>
      </c>
      <c r="C47" s="22">
        <f t="shared" si="56"/>
        <v>0.9962003904</v>
      </c>
      <c r="D47" s="22">
        <f t="shared" si="56"/>
        <v>0.9817101052</v>
      </c>
      <c r="E47" s="22">
        <f t="shared" si="56"/>
        <v>0.08137182788</v>
      </c>
      <c r="F47" s="18" t="s">
        <v>23</v>
      </c>
      <c r="G47" s="22">
        <f>G46/G44</f>
        <v>0.2875004255</v>
      </c>
      <c r="H47" s="22"/>
      <c r="I47" s="22"/>
      <c r="J47" s="22">
        <f t="shared" ref="J47:M47" si="57">J46/J44</f>
        <v>0</v>
      </c>
      <c r="K47" s="22">
        <f t="shared" si="57"/>
        <v>0.9202275754</v>
      </c>
      <c r="L47" s="22">
        <f t="shared" si="57"/>
        <v>0.4470441299</v>
      </c>
      <c r="M47" s="22">
        <f t="shared" si="57"/>
        <v>0.01601054482</v>
      </c>
      <c r="N47" s="22">
        <v>0.0</v>
      </c>
      <c r="O47" s="9" t="s">
        <v>27</v>
      </c>
      <c r="P47" s="22">
        <f>P46/P44</f>
        <v>0.1560832556</v>
      </c>
      <c r="Q47" s="22"/>
      <c r="R47" s="22"/>
      <c r="S47" s="22">
        <f t="shared" ref="S47:V47" si="58">S46/S44</f>
        <v>0</v>
      </c>
      <c r="T47" s="22">
        <f t="shared" si="58"/>
        <v>0.9664124794</v>
      </c>
      <c r="U47" s="22">
        <f t="shared" si="58"/>
        <v>0.8618262607</v>
      </c>
      <c r="V47" s="22">
        <f t="shared" si="58"/>
        <v>0.02649905571</v>
      </c>
      <c r="W47" s="22">
        <v>0.0</v>
      </c>
      <c r="X47" s="9" t="s">
        <v>27</v>
      </c>
      <c r="Y47" s="22">
        <f>Y46/Y44</f>
        <v>0.2287490655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0.6474906544</v>
      </c>
      <c r="D48" s="32">
        <f>D46/G46</f>
        <v>0.3450075272</v>
      </c>
      <c r="E48" s="32">
        <f>E46/G46</f>
        <v>0.007484903331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0.8789624805</v>
      </c>
      <c r="L48" s="32">
        <f>L46/P46</f>
        <v>0.1034628948</v>
      </c>
      <c r="M48" s="32">
        <f>M46/P46</f>
        <v>0.01755535429</v>
      </c>
      <c r="N48" s="32">
        <v>0.0</v>
      </c>
      <c r="O48" s="7" t="s">
        <v>27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0.718106367</v>
      </c>
      <c r="U48" s="32">
        <f>U46/Y46</f>
        <v>0.2713368758</v>
      </c>
      <c r="V48" s="32">
        <f>V46/Y46</f>
        <v>0.01055675727</v>
      </c>
      <c r="W48" s="32">
        <v>0.0</v>
      </c>
      <c r="X48" s="7" t="s">
        <v>27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84</v>
      </c>
      <c r="C52" s="11"/>
      <c r="D52" s="11"/>
      <c r="E52" s="11"/>
      <c r="F52" s="11"/>
      <c r="G52" s="11"/>
      <c r="H52" s="72"/>
      <c r="I52" s="41"/>
      <c r="J52" s="10" t="s">
        <v>88</v>
      </c>
      <c r="K52" s="11"/>
      <c r="L52" s="11"/>
      <c r="M52" s="11"/>
      <c r="N52" s="11"/>
      <c r="O52" s="11"/>
      <c r="P52" s="11"/>
      <c r="Q52" s="13"/>
      <c r="R52" s="9"/>
      <c r="S52" s="10" t="s">
        <v>86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9">B34/B9</f>
        <v>254.8183626</v>
      </c>
      <c r="C55" s="9">
        <f t="shared" si="59"/>
        <v>171.7647059</v>
      </c>
      <c r="D55" s="9">
        <f t="shared" si="59"/>
        <v>185.3658537</v>
      </c>
      <c r="E55" s="9">
        <f t="shared" si="59"/>
        <v>307.4153846</v>
      </c>
      <c r="F55" s="18" t="s">
        <v>23</v>
      </c>
      <c r="G55" s="9">
        <f t="shared" ref="G55:G63" si="63">G34/G9</f>
        <v>255.9393834</v>
      </c>
      <c r="H55" s="9"/>
      <c r="I55" s="9"/>
      <c r="J55" s="9">
        <f t="shared" ref="J55:M55" si="60">J34/J9</f>
        <v>965.2458277</v>
      </c>
      <c r="K55" s="9">
        <f t="shared" si="60"/>
        <v>941.6666667</v>
      </c>
      <c r="L55" s="9">
        <f t="shared" si="60"/>
        <v>1185.714286</v>
      </c>
      <c r="M55" s="9">
        <f t="shared" si="60"/>
        <v>1110.892857</v>
      </c>
      <c r="N55" s="9" t="s">
        <v>27</v>
      </c>
      <c r="O55" s="9" t="s">
        <v>27</v>
      </c>
      <c r="P55" s="9">
        <f t="shared" ref="P55:P57" si="65">P34/P9</f>
        <v>987.2554539</v>
      </c>
      <c r="Q55" s="9"/>
      <c r="R55" s="9"/>
      <c r="S55" s="9">
        <f t="shared" ref="S55:V55" si="61">S34/S9</f>
        <v>373.392306</v>
      </c>
      <c r="T55" s="9">
        <f t="shared" si="61"/>
        <v>719.8305085</v>
      </c>
      <c r="U55" s="9">
        <f t="shared" si="61"/>
        <v>762.8865979</v>
      </c>
      <c r="V55" s="9">
        <f t="shared" si="61"/>
        <v>795.8986731</v>
      </c>
      <c r="W55" s="9" t="s">
        <v>27</v>
      </c>
      <c r="X55" s="9" t="s">
        <v>27</v>
      </c>
      <c r="Y55" s="9">
        <f t="shared" ref="Y55:Y63" si="67">Y34/Y9</f>
        <v>401.3742915</v>
      </c>
      <c r="Z55" s="3"/>
    </row>
    <row r="56" ht="12.0" customHeight="1">
      <c r="A56" s="19" t="s">
        <v>16</v>
      </c>
      <c r="B56" s="9"/>
      <c r="C56" s="9">
        <f t="shared" ref="C56:E56" si="62">C35/C10</f>
        <v>181.6470588</v>
      </c>
      <c r="D56" s="9">
        <f t="shared" si="62"/>
        <v>160.4098031</v>
      </c>
      <c r="E56" s="9">
        <f t="shared" si="62"/>
        <v>226.5789474</v>
      </c>
      <c r="F56" s="18" t="s">
        <v>23</v>
      </c>
      <c r="G56" s="9">
        <f t="shared" si="63"/>
        <v>170.2342704</v>
      </c>
      <c r="H56" s="9"/>
      <c r="I56" s="9"/>
      <c r="J56" s="9"/>
      <c r="K56" s="9">
        <f t="shared" ref="K56:M56" si="64">K35/K10</f>
        <v>852.0769231</v>
      </c>
      <c r="L56" s="9">
        <f t="shared" si="64"/>
        <v>761.6393443</v>
      </c>
      <c r="M56" s="9">
        <f t="shared" si="64"/>
        <v>878.75</v>
      </c>
      <c r="N56" s="9"/>
      <c r="O56" s="9" t="s">
        <v>27</v>
      </c>
      <c r="P56" s="9">
        <f t="shared" si="65"/>
        <v>821.3</v>
      </c>
      <c r="Q56" s="9"/>
      <c r="R56" s="9"/>
      <c r="S56" s="9"/>
      <c r="T56" s="9">
        <f t="shared" ref="T56:V56" si="66">T35/T10</f>
        <v>223.4484412</v>
      </c>
      <c r="U56" s="9">
        <f t="shared" si="66"/>
        <v>174.7921569</v>
      </c>
      <c r="V56" s="9">
        <f t="shared" si="66"/>
        <v>340</v>
      </c>
      <c r="W56" s="9"/>
      <c r="X56" s="9" t="s">
        <v>27</v>
      </c>
      <c r="Y56" s="9">
        <f t="shared" si="67"/>
        <v>198.045707</v>
      </c>
      <c r="Z56" s="3"/>
    </row>
    <row r="57" ht="12.0" customHeight="1">
      <c r="A57" s="19" t="s">
        <v>17</v>
      </c>
      <c r="B57" s="9"/>
      <c r="C57" s="9">
        <f t="shared" ref="C57:C63" si="68">C36/C11</f>
        <v>230.0928613</v>
      </c>
      <c r="D57" s="9"/>
      <c r="E57" s="9"/>
      <c r="F57" s="18" t="s">
        <v>23</v>
      </c>
      <c r="G57" s="9">
        <f t="shared" si="63"/>
        <v>230.0928613</v>
      </c>
      <c r="H57" s="9"/>
      <c r="I57" s="9"/>
      <c r="J57" s="9"/>
      <c r="K57" s="9">
        <f>K36/K11</f>
        <v>911.1396011</v>
      </c>
      <c r="L57" s="9"/>
      <c r="M57" s="9">
        <f>M36/M11</f>
        <v>1340</v>
      </c>
      <c r="N57" s="9"/>
      <c r="O57" s="9"/>
      <c r="P57" s="9">
        <f t="shared" si="65"/>
        <v>912.3579545</v>
      </c>
      <c r="Q57" s="9"/>
      <c r="R57" s="9"/>
      <c r="S57" s="9"/>
      <c r="T57" s="9">
        <f t="shared" ref="T57:T61" si="69">T36/T11</f>
        <v>345.3519769</v>
      </c>
      <c r="U57" s="9"/>
      <c r="V57" s="9">
        <f>V36/V11</f>
        <v>1340</v>
      </c>
      <c r="W57" s="9"/>
      <c r="X57" s="9" t="s">
        <v>27</v>
      </c>
      <c r="Y57" s="9">
        <f t="shared" si="67"/>
        <v>345.8313253</v>
      </c>
      <c r="Z57" s="3"/>
    </row>
    <row r="58" ht="12.0" customHeight="1">
      <c r="A58" s="19" t="s">
        <v>18</v>
      </c>
      <c r="B58" s="9"/>
      <c r="C58" s="9">
        <f t="shared" si="68"/>
        <v>210</v>
      </c>
      <c r="D58" s="9">
        <f t="shared" ref="D58:D59" si="70">D37/D12</f>
        <v>168.3333333</v>
      </c>
      <c r="E58" s="9"/>
      <c r="F58" s="18" t="s">
        <v>23</v>
      </c>
      <c r="G58" s="9">
        <f t="shared" si="63"/>
        <v>171.9230769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69"/>
        <v>210</v>
      </c>
      <c r="U58" s="9">
        <f t="shared" ref="U58:U59" si="72">U37/U12</f>
        <v>168.3333333</v>
      </c>
      <c r="V58" s="9"/>
      <c r="W58" s="9"/>
      <c r="X58" s="9"/>
      <c r="Y58" s="9">
        <f t="shared" si="67"/>
        <v>171.5384615</v>
      </c>
      <c r="Z58" s="3"/>
    </row>
    <row r="59" ht="12.0" customHeight="1">
      <c r="A59" s="19" t="s">
        <v>63</v>
      </c>
      <c r="B59" s="9"/>
      <c r="C59" s="9">
        <f t="shared" si="68"/>
        <v>214.2857143</v>
      </c>
      <c r="D59" s="9">
        <f t="shared" si="70"/>
        <v>165.3571429</v>
      </c>
      <c r="E59" s="9">
        <f>E38/E13</f>
        <v>240</v>
      </c>
      <c r="F59" s="18" t="s">
        <v>23</v>
      </c>
      <c r="G59" s="9">
        <f t="shared" si="63"/>
        <v>187.6</v>
      </c>
      <c r="H59" s="9"/>
      <c r="I59" s="9"/>
      <c r="J59" s="9"/>
      <c r="K59" s="9">
        <f t="shared" ref="K59:M59" si="71">K38/K13</f>
        <v>868.6363636</v>
      </c>
      <c r="L59" s="9">
        <f t="shared" si="71"/>
        <v>1032.857143</v>
      </c>
      <c r="M59" s="9">
        <f t="shared" si="71"/>
        <v>740</v>
      </c>
      <c r="N59" s="9"/>
      <c r="O59" s="9" t="s">
        <v>27</v>
      </c>
      <c r="P59" s="9">
        <f t="shared" ref="P59:P63" si="73">P38/P13</f>
        <v>873.8709677</v>
      </c>
      <c r="Q59" s="9"/>
      <c r="R59" s="9"/>
      <c r="S59" s="9"/>
      <c r="T59" s="9">
        <f t="shared" si="69"/>
        <v>549.0697674</v>
      </c>
      <c r="U59" s="9">
        <f t="shared" si="72"/>
        <v>338.8571429</v>
      </c>
      <c r="V59" s="9">
        <f>V38/V13</f>
        <v>490</v>
      </c>
      <c r="W59" s="9"/>
      <c r="X59" s="9" t="s">
        <v>27</v>
      </c>
      <c r="Y59" s="9">
        <f t="shared" si="67"/>
        <v>450</v>
      </c>
      <c r="Z59" s="3"/>
    </row>
    <row r="60" ht="12.0" customHeight="1">
      <c r="A60" s="19" t="s">
        <v>19</v>
      </c>
      <c r="B60" s="9"/>
      <c r="C60" s="9">
        <f t="shared" si="68"/>
        <v>295.3571429</v>
      </c>
      <c r="D60" s="9"/>
      <c r="E60" s="9"/>
      <c r="F60" s="18" t="s">
        <v>23</v>
      </c>
      <c r="G60" s="9">
        <f t="shared" si="63"/>
        <v>295.3571429</v>
      </c>
      <c r="H60" s="9"/>
      <c r="I60" s="9"/>
      <c r="J60" s="9"/>
      <c r="K60" s="9">
        <f t="shared" ref="K60:K63" si="74">K39/K14</f>
        <v>1000</v>
      </c>
      <c r="L60" s="9"/>
      <c r="M60" s="9"/>
      <c r="N60" s="9"/>
      <c r="O60" s="9"/>
      <c r="P60" s="9">
        <f t="shared" si="73"/>
        <v>1000</v>
      </c>
      <c r="Q60" s="9"/>
      <c r="R60" s="9"/>
      <c r="S60" s="9"/>
      <c r="T60" s="9">
        <f t="shared" si="69"/>
        <v>402.1212121</v>
      </c>
      <c r="U60" s="9"/>
      <c r="V60" s="9"/>
      <c r="W60" s="9"/>
      <c r="X60" s="9"/>
      <c r="Y60" s="9">
        <f t="shared" si="67"/>
        <v>402.1212121</v>
      </c>
      <c r="Z60" s="3"/>
    </row>
    <row r="61" ht="12.0" customHeight="1">
      <c r="A61" s="19" t="s">
        <v>64</v>
      </c>
      <c r="B61" s="9"/>
      <c r="C61" s="9">
        <f t="shared" si="68"/>
        <v>215</v>
      </c>
      <c r="D61" s="9"/>
      <c r="E61" s="9"/>
      <c r="F61" s="18" t="s">
        <v>23</v>
      </c>
      <c r="G61" s="9">
        <f t="shared" si="63"/>
        <v>215</v>
      </c>
      <c r="H61" s="9"/>
      <c r="I61" s="9"/>
      <c r="J61" s="9"/>
      <c r="K61" s="9">
        <f t="shared" si="74"/>
        <v>355</v>
      </c>
      <c r="L61" s="9"/>
      <c r="M61" s="9"/>
      <c r="N61" s="9"/>
      <c r="O61" s="9"/>
      <c r="P61" s="9">
        <f t="shared" si="73"/>
        <v>355</v>
      </c>
      <c r="Q61" s="9"/>
      <c r="R61" s="9"/>
      <c r="S61" s="9"/>
      <c r="T61" s="9">
        <f t="shared" si="69"/>
        <v>285</v>
      </c>
      <c r="U61" s="9"/>
      <c r="V61" s="9"/>
      <c r="W61" s="9"/>
      <c r="X61" s="9"/>
      <c r="Y61" s="9">
        <f t="shared" si="67"/>
        <v>285</v>
      </c>
      <c r="Z61" s="3"/>
    </row>
    <row r="62" ht="12.0" customHeight="1">
      <c r="A62" s="19" t="s">
        <v>65</v>
      </c>
      <c r="B62" s="9"/>
      <c r="C62" s="9">
        <f t="shared" si="68"/>
        <v>200</v>
      </c>
      <c r="D62" s="9"/>
      <c r="E62" s="9"/>
      <c r="F62" s="18" t="s">
        <v>23</v>
      </c>
      <c r="G62" s="9">
        <f t="shared" si="63"/>
        <v>200</v>
      </c>
      <c r="H62" s="9"/>
      <c r="I62" s="9"/>
      <c r="J62" s="9"/>
      <c r="K62" s="9">
        <f t="shared" si="74"/>
        <v>430</v>
      </c>
      <c r="L62" s="9"/>
      <c r="M62" s="9"/>
      <c r="N62" s="9"/>
      <c r="O62" s="9"/>
      <c r="P62" s="9">
        <f t="shared" si="73"/>
        <v>430</v>
      </c>
      <c r="Q62" s="9"/>
      <c r="R62" s="9"/>
      <c r="S62" s="9"/>
      <c r="T62" s="9"/>
      <c r="U62" s="9"/>
      <c r="V62" s="9"/>
      <c r="W62" s="9"/>
      <c r="X62" s="9"/>
      <c r="Y62" s="9">
        <f t="shared" si="67"/>
        <v>315</v>
      </c>
      <c r="Z62" s="3"/>
    </row>
    <row r="63" ht="12.0" customHeight="1">
      <c r="A63" s="19" t="s">
        <v>66</v>
      </c>
      <c r="B63" s="9"/>
      <c r="C63" s="9">
        <f t="shared" si="68"/>
        <v>190</v>
      </c>
      <c r="D63" s="9"/>
      <c r="E63" s="9"/>
      <c r="F63" s="18" t="s">
        <v>23</v>
      </c>
      <c r="G63" s="9">
        <f t="shared" si="63"/>
        <v>190</v>
      </c>
      <c r="H63" s="9"/>
      <c r="I63" s="9"/>
      <c r="J63" s="9"/>
      <c r="K63" s="9">
        <f t="shared" si="74"/>
        <v>290</v>
      </c>
      <c r="L63" s="9"/>
      <c r="M63" s="9"/>
      <c r="N63" s="9"/>
      <c r="O63" s="9"/>
      <c r="P63" s="9">
        <f t="shared" si="73"/>
        <v>290</v>
      </c>
      <c r="Q63" s="9"/>
      <c r="R63" s="9"/>
      <c r="S63" s="9"/>
      <c r="T63" s="9">
        <f>T42/T17</f>
        <v>240</v>
      </c>
      <c r="U63" s="9"/>
      <c r="V63" s="9"/>
      <c r="W63" s="9"/>
      <c r="X63" s="9"/>
      <c r="Y63" s="9">
        <f t="shared" si="67"/>
        <v>240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75">B44/B19</f>
        <v>254.8183626</v>
      </c>
      <c r="C65" s="27">
        <f t="shared" si="75"/>
        <v>204.9333333</v>
      </c>
      <c r="D65" s="27">
        <f t="shared" si="75"/>
        <v>160.933385</v>
      </c>
      <c r="E65" s="27">
        <f t="shared" si="75"/>
        <v>298.7912088</v>
      </c>
      <c r="F65" s="47" t="s">
        <v>23</v>
      </c>
      <c r="G65" s="27">
        <f>G44/G19</f>
        <v>231.5403671</v>
      </c>
      <c r="H65" s="27"/>
      <c r="I65" s="27"/>
      <c r="J65" s="27">
        <f t="shared" ref="J65:M65" si="76">J44/J19</f>
        <v>965.2458277</v>
      </c>
      <c r="K65" s="27">
        <f t="shared" si="76"/>
        <v>894.6931408</v>
      </c>
      <c r="L65" s="27">
        <f t="shared" si="76"/>
        <v>968.5483871</v>
      </c>
      <c r="M65" s="27">
        <f t="shared" si="76"/>
        <v>1107.003891</v>
      </c>
      <c r="N65" s="27" t="s">
        <v>27</v>
      </c>
      <c r="O65" s="27" t="s">
        <v>27</v>
      </c>
      <c r="P65" s="27">
        <f>P44/P19</f>
        <v>968.1712289</v>
      </c>
      <c r="Q65" s="27"/>
      <c r="R65" s="27"/>
      <c r="S65" s="27">
        <f t="shared" ref="S65:V65" si="77">S44/S19</f>
        <v>373.392306</v>
      </c>
      <c r="T65" s="27">
        <f t="shared" si="77"/>
        <v>293.7174721</v>
      </c>
      <c r="U65" s="27">
        <f t="shared" si="77"/>
        <v>197.9416112</v>
      </c>
      <c r="V65" s="27">
        <f t="shared" si="77"/>
        <v>771.9362187</v>
      </c>
      <c r="W65" s="27" t="s">
        <v>27</v>
      </c>
      <c r="X65" s="27" t="s">
        <v>27</v>
      </c>
      <c r="Y65" s="27">
        <f>Y44/Y19</f>
        <v>350.8831855</v>
      </c>
    </row>
    <row r="66" ht="12.0" customHeight="1">
      <c r="A66" s="29" t="s">
        <v>29</v>
      </c>
      <c r="B66" s="27"/>
      <c r="C66" s="27">
        <f t="shared" ref="C66:E66" si="78">C46/C21</f>
        <v>205.0843825</v>
      </c>
      <c r="D66" s="27">
        <f t="shared" si="78"/>
        <v>160.5391578</v>
      </c>
      <c r="E66" s="27">
        <f t="shared" si="78"/>
        <v>226.9230769</v>
      </c>
      <c r="F66" s="47" t="s">
        <v>23</v>
      </c>
      <c r="G66" s="27">
        <f>G46/G21</f>
        <v>187.2928877</v>
      </c>
      <c r="H66" s="27"/>
      <c r="I66" s="27"/>
      <c r="J66" s="27"/>
      <c r="K66" s="27">
        <f t="shared" ref="K66:M66" si="79">K46/K21</f>
        <v>890.859375</v>
      </c>
      <c r="L66" s="27">
        <f t="shared" si="79"/>
        <v>789.5588235</v>
      </c>
      <c r="M66" s="27">
        <f t="shared" si="79"/>
        <v>911</v>
      </c>
      <c r="N66" s="27"/>
      <c r="O66" s="27" t="s">
        <v>27</v>
      </c>
      <c r="P66" s="27">
        <f>P46/P21</f>
        <v>876.5709459</v>
      </c>
      <c r="Q66" s="27"/>
      <c r="R66" s="27"/>
      <c r="S66" s="27"/>
      <c r="T66" s="27">
        <f t="shared" ref="T66:V66" si="80">T46/T21</f>
        <v>287.7974087</v>
      </c>
      <c r="U66" s="27">
        <f t="shared" si="80"/>
        <v>176.9336911</v>
      </c>
      <c r="V66" s="27">
        <f t="shared" si="80"/>
        <v>366.5306122</v>
      </c>
      <c r="W66" s="27"/>
      <c r="X66" s="27" t="s">
        <v>27</v>
      </c>
      <c r="Y66" s="27">
        <f>Y46/Y21</f>
        <v>246.3837799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2" t="s">
        <v>89</v>
      </c>
      <c r="B69" s="5"/>
      <c r="C69" s="5"/>
      <c r="D69" s="1"/>
      <c r="E69" s="1"/>
      <c r="F69" s="1"/>
      <c r="G69" s="1"/>
      <c r="H69" s="1"/>
      <c r="I69" s="1"/>
      <c r="J69" s="1"/>
      <c r="K69" s="1"/>
      <c r="L69" s="37"/>
      <c r="M69" s="37"/>
      <c r="N69" s="37"/>
      <c r="O69" s="37"/>
      <c r="P69" s="37"/>
      <c r="Q69" s="37"/>
      <c r="R69" s="37"/>
      <c r="S69" s="4"/>
      <c r="T69" s="38"/>
      <c r="U69" s="39"/>
    </row>
    <row r="70" ht="12.0" customHeight="1">
      <c r="A70" s="6" t="s">
        <v>83</v>
      </c>
      <c r="B70" s="5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4"/>
    </row>
    <row r="71" ht="12.0" customHeight="1">
      <c r="A71" s="1" t="s">
        <v>2</v>
      </c>
      <c r="B71" s="5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4"/>
      <c r="T71" s="4"/>
    </row>
    <row r="72" ht="12.0" customHeight="1">
      <c r="A72" s="7"/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4"/>
      <c r="T72" s="40"/>
      <c r="U72" s="22"/>
    </row>
    <row r="73" ht="12.0" customHeight="1">
      <c r="A73" s="9"/>
      <c r="B73" s="10" t="s">
        <v>84</v>
      </c>
      <c r="C73" s="11"/>
      <c r="D73" s="11"/>
      <c r="E73" s="11"/>
      <c r="F73" s="11"/>
      <c r="G73" s="11"/>
      <c r="H73" s="12"/>
      <c r="I73" s="9"/>
      <c r="J73" s="10" t="s">
        <v>88</v>
      </c>
      <c r="K73" s="11"/>
      <c r="L73" s="11"/>
      <c r="M73" s="11"/>
      <c r="N73" s="11"/>
      <c r="O73" s="11"/>
      <c r="P73" s="11"/>
      <c r="Q73" s="13"/>
      <c r="R73" s="9"/>
      <c r="S73" s="10" t="s">
        <v>86</v>
      </c>
      <c r="T73" s="11"/>
      <c r="U73" s="11"/>
      <c r="V73" s="11"/>
      <c r="W73" s="11"/>
      <c r="X73" s="11"/>
      <c r="Y73" s="11"/>
      <c r="Z73" s="14"/>
    </row>
    <row r="74" ht="12.0" customHeight="1">
      <c r="A74" s="15"/>
      <c r="B74" s="16" t="s">
        <v>13</v>
      </c>
      <c r="C74" s="16" t="s">
        <v>7</v>
      </c>
      <c r="D74" s="16" t="s">
        <v>8</v>
      </c>
      <c r="E74" s="16" t="s">
        <v>60</v>
      </c>
      <c r="F74" s="16" t="s">
        <v>61</v>
      </c>
      <c r="G74" s="16" t="s">
        <v>11</v>
      </c>
      <c r="H74" s="17" t="s">
        <v>12</v>
      </c>
      <c r="I74" s="16"/>
      <c r="J74" s="16" t="s">
        <v>13</v>
      </c>
      <c r="K74" s="16" t="s">
        <v>7</v>
      </c>
      <c r="L74" s="16" t="s">
        <v>8</v>
      </c>
      <c r="M74" s="16" t="s">
        <v>60</v>
      </c>
      <c r="N74" s="16" t="s">
        <v>14</v>
      </c>
      <c r="O74" s="16" t="s">
        <v>61</v>
      </c>
      <c r="P74" s="16" t="s">
        <v>11</v>
      </c>
      <c r="Q74" s="17" t="s">
        <v>12</v>
      </c>
      <c r="R74" s="16"/>
      <c r="S74" s="16" t="s">
        <v>13</v>
      </c>
      <c r="T74" s="16" t="s">
        <v>7</v>
      </c>
      <c r="U74" s="16" t="s">
        <v>8</v>
      </c>
      <c r="V74" s="16" t="s">
        <v>60</v>
      </c>
      <c r="W74" s="16" t="s">
        <v>14</v>
      </c>
      <c r="X74" s="16" t="s">
        <v>61</v>
      </c>
      <c r="Y74" s="16" t="s">
        <v>11</v>
      </c>
      <c r="Z74" s="17" t="s">
        <v>12</v>
      </c>
    </row>
    <row r="75" ht="12.0" customHeight="1">
      <c r="A75" s="9"/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9"/>
      <c r="P75" s="9"/>
      <c r="Q75" s="41"/>
      <c r="R75" s="9"/>
      <c r="S75" s="9"/>
      <c r="T75" s="9"/>
      <c r="U75" s="9"/>
      <c r="V75" s="9"/>
      <c r="W75" s="9"/>
      <c r="X75" s="9"/>
      <c r="Y75" s="9"/>
      <c r="Z75" s="9"/>
    </row>
    <row r="76" ht="12.0" customHeight="1">
      <c r="A76" s="19" t="s">
        <v>62</v>
      </c>
      <c r="B76" s="9">
        <v>124410.0</v>
      </c>
      <c r="C76" s="9">
        <v>120.0</v>
      </c>
      <c r="D76" s="9">
        <v>330.0</v>
      </c>
      <c r="E76" s="9">
        <v>4210.0</v>
      </c>
      <c r="F76" s="18" t="s">
        <v>23</v>
      </c>
      <c r="G76" s="9">
        <v>129070.0</v>
      </c>
      <c r="H76" s="22">
        <f>G76/G86</f>
        <v>0.7121889312</v>
      </c>
      <c r="I76" s="42"/>
      <c r="J76" s="9">
        <v>125870.0</v>
      </c>
      <c r="K76" s="9">
        <v>2460.0</v>
      </c>
      <c r="L76" s="9">
        <v>3960.0</v>
      </c>
      <c r="M76" s="9">
        <v>32320.0</v>
      </c>
      <c r="N76" s="9" t="s">
        <v>27</v>
      </c>
      <c r="O76" s="9" t="s">
        <v>27</v>
      </c>
      <c r="P76" s="9">
        <v>164610.0</v>
      </c>
      <c r="Q76" s="22">
        <f>P76/P86</f>
        <v>0.8431161647</v>
      </c>
      <c r="R76" s="42"/>
      <c r="S76" s="9">
        <f t="shared" ref="S76:V76" si="81">B76+J76</f>
        <v>250280</v>
      </c>
      <c r="T76" s="9">
        <f t="shared" si="81"/>
        <v>2580</v>
      </c>
      <c r="U76" s="9">
        <f t="shared" si="81"/>
        <v>4290</v>
      </c>
      <c r="V76" s="9">
        <f t="shared" si="81"/>
        <v>36530</v>
      </c>
      <c r="W76" s="9" t="str">
        <f t="shared" ref="W76:X76" si="82">N76</f>
        <v>?</v>
      </c>
      <c r="X76" s="9" t="str">
        <f t="shared" si="82"/>
        <v>?</v>
      </c>
      <c r="Y76" s="9">
        <f t="shared" ref="Y76:Y84" si="85">SUM(S76:X76)</f>
        <v>293680</v>
      </c>
      <c r="Z76" s="22">
        <f>Y76/Y86</f>
        <v>0.7800679983</v>
      </c>
    </row>
    <row r="77" ht="12.0" customHeight="1">
      <c r="A77" s="19" t="s">
        <v>16</v>
      </c>
      <c r="B77" s="9">
        <v>0.0</v>
      </c>
      <c r="C77" s="9">
        <v>15710.0</v>
      </c>
      <c r="D77" s="9">
        <v>18060.0</v>
      </c>
      <c r="E77" s="9">
        <v>360.0</v>
      </c>
      <c r="F77" s="18" t="s">
        <v>23</v>
      </c>
      <c r="G77" s="9">
        <v>34140.0</v>
      </c>
      <c r="H77" s="22">
        <f>G77/G86</f>
        <v>0.1883794074</v>
      </c>
      <c r="I77" s="42"/>
      <c r="J77" s="9">
        <v>0.0</v>
      </c>
      <c r="K77" s="9">
        <v>6450.0</v>
      </c>
      <c r="L77" s="9">
        <v>2620.0</v>
      </c>
      <c r="M77" s="9">
        <v>430.0</v>
      </c>
      <c r="N77" s="9">
        <v>0.0</v>
      </c>
      <c r="O77" s="9" t="s">
        <v>27</v>
      </c>
      <c r="P77" s="9">
        <v>9500.0</v>
      </c>
      <c r="Q77" s="22">
        <f>P77/P86</f>
        <v>0.04865806187</v>
      </c>
      <c r="R77" s="42"/>
      <c r="S77" s="9">
        <f t="shared" ref="S77:V77" si="83">B77+J77</f>
        <v>0</v>
      </c>
      <c r="T77" s="9">
        <f t="shared" si="83"/>
        <v>22160</v>
      </c>
      <c r="U77" s="9">
        <f t="shared" si="83"/>
        <v>20680</v>
      </c>
      <c r="V77" s="9">
        <f t="shared" si="83"/>
        <v>790</v>
      </c>
      <c r="W77" s="9">
        <f t="shared" ref="W77:X77" si="84">N77</f>
        <v>0</v>
      </c>
      <c r="X77" s="9" t="str">
        <f t="shared" si="84"/>
        <v>?</v>
      </c>
      <c r="Y77" s="9">
        <f t="shared" si="85"/>
        <v>43630</v>
      </c>
      <c r="Z77" s="22">
        <f>Y77/Y86</f>
        <v>0.1158892903</v>
      </c>
    </row>
    <row r="78" ht="12.0" customHeight="1">
      <c r="A78" s="19" t="s">
        <v>17</v>
      </c>
      <c r="B78" s="9">
        <v>0.0</v>
      </c>
      <c r="C78" s="9">
        <v>17000.0</v>
      </c>
      <c r="D78" s="9">
        <v>0.0</v>
      </c>
      <c r="E78" s="9">
        <v>0.0</v>
      </c>
      <c r="F78" s="18" t="s">
        <v>23</v>
      </c>
      <c r="G78" s="9">
        <v>17000.0</v>
      </c>
      <c r="H78" s="22">
        <f>G78/G86</f>
        <v>0.09380345417</v>
      </c>
      <c r="I78" s="42"/>
      <c r="J78" s="9">
        <v>0.0</v>
      </c>
      <c r="K78" s="9">
        <v>19090.0</v>
      </c>
      <c r="L78" s="9">
        <v>0.0</v>
      </c>
      <c r="M78" s="9">
        <v>80.0</v>
      </c>
      <c r="N78" s="9">
        <v>0.0</v>
      </c>
      <c r="O78" s="9">
        <v>0.0</v>
      </c>
      <c r="P78" s="9">
        <v>19170.0</v>
      </c>
      <c r="Q78" s="22">
        <f>P78/P86</f>
        <v>0.09818684696</v>
      </c>
      <c r="R78" s="42"/>
      <c r="S78" s="9">
        <f t="shared" ref="S78:V78" si="86">B78+J78</f>
        <v>0</v>
      </c>
      <c r="T78" s="9">
        <f t="shared" si="86"/>
        <v>36090</v>
      </c>
      <c r="U78" s="9">
        <f t="shared" si="86"/>
        <v>0</v>
      </c>
      <c r="V78" s="9">
        <f t="shared" si="86"/>
        <v>80</v>
      </c>
      <c r="W78" s="9">
        <f t="shared" ref="W78:X78" si="87">N78</f>
        <v>0</v>
      </c>
      <c r="X78" s="9">
        <f t="shared" si="87"/>
        <v>0</v>
      </c>
      <c r="Y78" s="9">
        <f t="shared" si="85"/>
        <v>36170</v>
      </c>
      <c r="Z78" s="22">
        <f>Y78/Y86</f>
        <v>0.09607416065</v>
      </c>
    </row>
    <row r="79" ht="12.0" customHeight="1">
      <c r="A79" s="19" t="s">
        <v>18</v>
      </c>
      <c r="B79" s="9">
        <v>0.0</v>
      </c>
      <c r="C79" s="9">
        <v>20.0</v>
      </c>
      <c r="D79" s="9">
        <v>190.0</v>
      </c>
      <c r="E79" s="9">
        <v>0.0</v>
      </c>
      <c r="F79" s="18" t="s">
        <v>23</v>
      </c>
      <c r="G79" s="9">
        <v>200.0</v>
      </c>
      <c r="H79" s="22">
        <f>G79/G86</f>
        <v>0.001103570049</v>
      </c>
      <c r="I79" s="42"/>
      <c r="J79" s="9">
        <v>0.0</v>
      </c>
      <c r="K79" s="9">
        <v>0.0</v>
      </c>
      <c r="L79" s="9">
        <v>0.0</v>
      </c>
      <c r="M79" s="9">
        <v>0.0</v>
      </c>
      <c r="N79" s="9">
        <v>0.0</v>
      </c>
      <c r="O79" s="9">
        <v>0.0</v>
      </c>
      <c r="P79" s="9">
        <v>0.0</v>
      </c>
      <c r="Q79" s="22">
        <f>P79/P86</f>
        <v>0</v>
      </c>
      <c r="R79" s="42"/>
      <c r="S79" s="9">
        <f t="shared" ref="S79:V79" si="88">B79+J79</f>
        <v>0</v>
      </c>
      <c r="T79" s="9">
        <f t="shared" si="88"/>
        <v>20</v>
      </c>
      <c r="U79" s="9">
        <f t="shared" si="88"/>
        <v>190</v>
      </c>
      <c r="V79" s="9">
        <f t="shared" si="88"/>
        <v>0</v>
      </c>
      <c r="W79" s="9">
        <f t="shared" ref="W79:X79" si="89">N79</f>
        <v>0</v>
      </c>
      <c r="X79" s="9">
        <f t="shared" si="89"/>
        <v>0</v>
      </c>
      <c r="Y79" s="9">
        <f t="shared" si="85"/>
        <v>210</v>
      </c>
      <c r="Z79" s="22">
        <f>Y79/Y86</f>
        <v>0.000557798555</v>
      </c>
    </row>
    <row r="80" ht="12.0" customHeight="1">
      <c r="A80" s="19" t="s">
        <v>63</v>
      </c>
      <c r="B80" s="9">
        <v>0.0</v>
      </c>
      <c r="C80" s="9">
        <v>190.0</v>
      </c>
      <c r="D80" s="9">
        <v>200.0</v>
      </c>
      <c r="E80" s="9">
        <v>10.0</v>
      </c>
      <c r="F80" s="18" t="s">
        <v>23</v>
      </c>
      <c r="G80" s="9">
        <v>410.0</v>
      </c>
      <c r="H80" s="22">
        <f>G80/G86</f>
        <v>0.002262318601</v>
      </c>
      <c r="I80" s="42"/>
      <c r="J80" s="9">
        <v>0.0</v>
      </c>
      <c r="K80" s="9">
        <v>1140.0</v>
      </c>
      <c r="L80" s="9">
        <v>400.0</v>
      </c>
      <c r="M80" s="9">
        <v>50.0</v>
      </c>
      <c r="N80" s="9">
        <v>0.0</v>
      </c>
      <c r="O80" s="9" t="s">
        <v>27</v>
      </c>
      <c r="P80" s="9">
        <v>1590.0</v>
      </c>
      <c r="Q80" s="22">
        <f>P80/P86</f>
        <v>0.008143822987</v>
      </c>
      <c r="R80" s="42"/>
      <c r="S80" s="9">
        <f t="shared" ref="S80:V80" si="90">B80+J80</f>
        <v>0</v>
      </c>
      <c r="T80" s="9">
        <f t="shared" si="90"/>
        <v>1330</v>
      </c>
      <c r="U80" s="9">
        <f t="shared" si="90"/>
        <v>600</v>
      </c>
      <c r="V80" s="9">
        <f t="shared" si="90"/>
        <v>60</v>
      </c>
      <c r="W80" s="9">
        <f t="shared" ref="W80:X80" si="91">N80</f>
        <v>0</v>
      </c>
      <c r="X80" s="9" t="str">
        <f t="shared" si="91"/>
        <v>?</v>
      </c>
      <c r="Y80" s="9">
        <f t="shared" si="85"/>
        <v>1990</v>
      </c>
      <c r="Z80" s="22">
        <f>Y80/Y86</f>
        <v>0.005285805355</v>
      </c>
    </row>
    <row r="81" ht="12.0" customHeight="1">
      <c r="A81" s="19" t="s">
        <v>19</v>
      </c>
      <c r="B81" s="9">
        <v>0.0</v>
      </c>
      <c r="C81" s="9">
        <v>380.0</v>
      </c>
      <c r="D81" s="9">
        <v>0.0</v>
      </c>
      <c r="E81" s="9">
        <v>0.0</v>
      </c>
      <c r="F81" s="18" t="s">
        <v>23</v>
      </c>
      <c r="G81" s="9">
        <v>380.0</v>
      </c>
      <c r="H81" s="22">
        <f>G81/G86</f>
        <v>0.002096783093</v>
      </c>
      <c r="I81" s="42"/>
      <c r="J81" s="9">
        <v>0.0</v>
      </c>
      <c r="K81" s="9">
        <v>310.0</v>
      </c>
      <c r="L81" s="9">
        <v>0.0</v>
      </c>
      <c r="M81" s="9">
        <v>0.0</v>
      </c>
      <c r="N81" s="9">
        <v>0.0</v>
      </c>
      <c r="O81" s="9">
        <v>0.0</v>
      </c>
      <c r="P81" s="9">
        <v>310.0</v>
      </c>
      <c r="Q81" s="22">
        <f>P81/P86</f>
        <v>0.001587789387</v>
      </c>
      <c r="R81" s="42"/>
      <c r="S81" s="9">
        <f t="shared" ref="S81:V81" si="92">B81+J81</f>
        <v>0</v>
      </c>
      <c r="T81" s="9">
        <f t="shared" si="92"/>
        <v>690</v>
      </c>
      <c r="U81" s="9">
        <f t="shared" si="92"/>
        <v>0</v>
      </c>
      <c r="V81" s="9">
        <f t="shared" si="92"/>
        <v>0</v>
      </c>
      <c r="W81" s="9">
        <f t="shared" ref="W81:X81" si="93">N81</f>
        <v>0</v>
      </c>
      <c r="X81" s="9">
        <f t="shared" si="93"/>
        <v>0</v>
      </c>
      <c r="Y81" s="9">
        <f t="shared" si="85"/>
        <v>690</v>
      </c>
      <c r="Z81" s="22">
        <f>Y81/Y86</f>
        <v>0.001832766681</v>
      </c>
    </row>
    <row r="82" ht="12.0" customHeight="1">
      <c r="A82" s="19" t="s">
        <v>64</v>
      </c>
      <c r="B82" s="9">
        <v>0.0</v>
      </c>
      <c r="C82" s="9">
        <v>20.0</v>
      </c>
      <c r="D82" s="9">
        <v>0.0</v>
      </c>
      <c r="E82" s="9">
        <v>0.0</v>
      </c>
      <c r="F82" s="18" t="s">
        <v>23</v>
      </c>
      <c r="G82" s="9">
        <v>20.0</v>
      </c>
      <c r="H82" s="22">
        <f>G82/G86</f>
        <v>0.0001103570049</v>
      </c>
      <c r="I82" s="42"/>
      <c r="J82" s="9">
        <v>0.0</v>
      </c>
      <c r="K82" s="9">
        <v>40.0</v>
      </c>
      <c r="L82" s="9">
        <v>0.0</v>
      </c>
      <c r="M82" s="9">
        <v>0.0</v>
      </c>
      <c r="N82" s="9">
        <v>0.0</v>
      </c>
      <c r="O82" s="9">
        <v>0.0</v>
      </c>
      <c r="P82" s="9">
        <v>40.0</v>
      </c>
      <c r="Q82" s="22">
        <f>P82/P86</f>
        <v>0.00020487605</v>
      </c>
      <c r="R82" s="42"/>
      <c r="S82" s="9">
        <f t="shared" ref="S82:V82" si="94">B82+J82</f>
        <v>0</v>
      </c>
      <c r="T82" s="9">
        <f t="shared" si="94"/>
        <v>60</v>
      </c>
      <c r="U82" s="9">
        <f t="shared" si="94"/>
        <v>0</v>
      </c>
      <c r="V82" s="9">
        <f t="shared" si="94"/>
        <v>0</v>
      </c>
      <c r="W82" s="9">
        <f t="shared" ref="W82:X82" si="95">N82</f>
        <v>0</v>
      </c>
      <c r="X82" s="9">
        <f t="shared" si="95"/>
        <v>0</v>
      </c>
      <c r="Y82" s="9">
        <f t="shared" si="85"/>
        <v>60</v>
      </c>
      <c r="Z82" s="22">
        <f>Y82/Y86</f>
        <v>0.0001593710157</v>
      </c>
    </row>
    <row r="83" ht="12.0" customHeight="1">
      <c r="A83" s="19" t="s">
        <v>65</v>
      </c>
      <c r="B83" s="9">
        <v>0.0</v>
      </c>
      <c r="C83" s="9" t="s">
        <v>90</v>
      </c>
      <c r="D83" s="9">
        <v>0.0</v>
      </c>
      <c r="E83" s="9">
        <v>0.0</v>
      </c>
      <c r="F83" s="18" t="s">
        <v>23</v>
      </c>
      <c r="G83" s="9" t="s">
        <v>90</v>
      </c>
      <c r="H83" s="22">
        <f>2/G86</f>
        <v>0.00001103570049</v>
      </c>
      <c r="I83" s="42"/>
      <c r="J83" s="9">
        <v>0.0</v>
      </c>
      <c r="K83" s="9">
        <v>20.0</v>
      </c>
      <c r="L83" s="9">
        <v>0.0</v>
      </c>
      <c r="M83" s="9">
        <v>0.0</v>
      </c>
      <c r="N83" s="9">
        <v>0.0</v>
      </c>
      <c r="O83" s="9">
        <v>0.0</v>
      </c>
      <c r="P83" s="9">
        <v>20.0</v>
      </c>
      <c r="Q83" s="22">
        <f>P83/P86</f>
        <v>0.000102438025</v>
      </c>
      <c r="R83" s="42"/>
      <c r="S83" s="9">
        <f t="shared" ref="S83:S84" si="98">B83+J83</f>
        <v>0</v>
      </c>
      <c r="T83" s="9">
        <f>2+K83</f>
        <v>22</v>
      </c>
      <c r="U83" s="9">
        <f t="shared" ref="U83:V83" si="96">D83+L83</f>
        <v>0</v>
      </c>
      <c r="V83" s="9">
        <f t="shared" si="96"/>
        <v>0</v>
      </c>
      <c r="W83" s="9">
        <f t="shared" ref="W83:X83" si="97">N83</f>
        <v>0</v>
      </c>
      <c r="X83" s="9">
        <f t="shared" si="97"/>
        <v>0</v>
      </c>
      <c r="Y83" s="9">
        <f t="shared" si="85"/>
        <v>22</v>
      </c>
      <c r="Z83" s="22">
        <f>Y83/Y86</f>
        <v>0.0000584360391</v>
      </c>
    </row>
    <row r="84" ht="12.0" customHeight="1">
      <c r="A84" s="19" t="s">
        <v>66</v>
      </c>
      <c r="B84" s="9">
        <v>0.0</v>
      </c>
      <c r="C84" s="9">
        <v>10.0</v>
      </c>
      <c r="D84" s="9">
        <v>0.0</v>
      </c>
      <c r="E84" s="9">
        <v>0.0</v>
      </c>
      <c r="F84" s="18" t="s">
        <v>23</v>
      </c>
      <c r="G84" s="9">
        <v>10.0</v>
      </c>
      <c r="H84" s="22">
        <f>G84/G86</f>
        <v>0.00005517850246</v>
      </c>
      <c r="I84" s="42"/>
      <c r="J84" s="9">
        <v>0.0</v>
      </c>
      <c r="K84" s="9">
        <v>10.0</v>
      </c>
      <c r="L84" s="9">
        <v>0.0</v>
      </c>
      <c r="M84" s="9">
        <v>0.0</v>
      </c>
      <c r="N84" s="9">
        <v>0.0</v>
      </c>
      <c r="O84" s="9">
        <v>0.0</v>
      </c>
      <c r="P84" s="9">
        <v>10.0</v>
      </c>
      <c r="Q84" s="22">
        <f>P84/P86</f>
        <v>0.0000512190125</v>
      </c>
      <c r="R84" s="42"/>
      <c r="S84" s="9">
        <f t="shared" si="98"/>
        <v>0</v>
      </c>
      <c r="T84" s="9">
        <f t="shared" ref="T84:V84" si="99">C84+K84</f>
        <v>20</v>
      </c>
      <c r="U84" s="9">
        <f t="shared" si="99"/>
        <v>0</v>
      </c>
      <c r="V84" s="9">
        <f t="shared" si="99"/>
        <v>0</v>
      </c>
      <c r="W84" s="9">
        <f t="shared" ref="W84:X84" si="100">N84</f>
        <v>0</v>
      </c>
      <c r="X84" s="9">
        <f t="shared" si="100"/>
        <v>0</v>
      </c>
      <c r="Y84" s="9">
        <f t="shared" si="85"/>
        <v>20</v>
      </c>
      <c r="Z84" s="22">
        <f>Y84/Y86</f>
        <v>0.00005312367191</v>
      </c>
    </row>
    <row r="85" ht="12.0" customHeight="1">
      <c r="A85" s="19"/>
      <c r="B85" s="9"/>
      <c r="C85" s="9"/>
      <c r="D85" s="9"/>
      <c r="E85" s="9"/>
      <c r="F85" s="18"/>
      <c r="G85" s="9"/>
      <c r="H85" s="9"/>
      <c r="I85" s="42"/>
      <c r="J85" s="9"/>
      <c r="K85" s="9"/>
      <c r="L85" s="9"/>
      <c r="M85" s="9"/>
      <c r="N85" s="9"/>
      <c r="O85" s="9"/>
      <c r="P85" s="9"/>
      <c r="Q85" s="9"/>
      <c r="R85" s="42"/>
      <c r="S85" s="9"/>
      <c r="T85" s="9"/>
      <c r="U85" s="9"/>
      <c r="V85" s="9"/>
      <c r="W85" s="9"/>
      <c r="X85" s="9"/>
      <c r="Y85" s="9"/>
      <c r="Z85" s="9"/>
    </row>
    <row r="86" ht="12.0" customHeight="1">
      <c r="A86" s="26" t="s">
        <v>11</v>
      </c>
      <c r="B86" s="27">
        <v>124410.0</v>
      </c>
      <c r="C86" s="27">
        <v>33460.0</v>
      </c>
      <c r="D86" s="27">
        <v>18780.0</v>
      </c>
      <c r="E86" s="27">
        <v>4580.0</v>
      </c>
      <c r="F86" s="47" t="s">
        <v>23</v>
      </c>
      <c r="G86" s="27">
        <v>181230.0</v>
      </c>
      <c r="H86" s="28">
        <f>G86/G86</f>
        <v>1</v>
      </c>
      <c r="I86" s="27"/>
      <c r="J86" s="27">
        <v>125870.0</v>
      </c>
      <c r="K86" s="27">
        <v>29510.0</v>
      </c>
      <c r="L86" s="27">
        <v>6990.0</v>
      </c>
      <c r="M86" s="27">
        <v>32880.0</v>
      </c>
      <c r="N86" s="27" t="s">
        <v>27</v>
      </c>
      <c r="O86" s="27" t="s">
        <v>27</v>
      </c>
      <c r="P86" s="27">
        <v>195240.0</v>
      </c>
      <c r="Q86" s="28">
        <f>P86/P86</f>
        <v>1</v>
      </c>
      <c r="R86" s="27"/>
      <c r="S86" s="27">
        <f t="shared" ref="S86:V86" si="101">B86+J86</f>
        <v>250280</v>
      </c>
      <c r="T86" s="27">
        <f t="shared" si="101"/>
        <v>62970</v>
      </c>
      <c r="U86" s="27">
        <f t="shared" si="101"/>
        <v>25770</v>
      </c>
      <c r="V86" s="27">
        <f t="shared" si="101"/>
        <v>37460</v>
      </c>
      <c r="W86" s="27" t="str">
        <f t="shared" ref="W86:X86" si="102">N86</f>
        <v>?</v>
      </c>
      <c r="X86" s="27" t="str">
        <f t="shared" si="102"/>
        <v>?</v>
      </c>
      <c r="Y86" s="27">
        <f>SUM(S86:X86)</f>
        <v>376480</v>
      </c>
      <c r="Z86" s="28">
        <f>Y86/Y86</f>
        <v>1</v>
      </c>
    </row>
    <row r="87" ht="12.0" customHeight="1">
      <c r="A87" s="26" t="s">
        <v>12</v>
      </c>
      <c r="B87" s="28">
        <f>B86/G86</f>
        <v>0.686475749</v>
      </c>
      <c r="C87" s="28">
        <f>C86/G86</f>
        <v>0.1846272692</v>
      </c>
      <c r="D87" s="28">
        <f>D86/G86</f>
        <v>0.1036252276</v>
      </c>
      <c r="E87" s="28">
        <f>E86/G86</f>
        <v>0.02527175412</v>
      </c>
      <c r="F87" s="47" t="s">
        <v>23</v>
      </c>
      <c r="G87" s="28">
        <f>G86/G86</f>
        <v>1</v>
      </c>
      <c r="H87" s="28"/>
      <c r="I87" s="28"/>
      <c r="J87" s="28">
        <f>J86/P86</f>
        <v>0.6446937103</v>
      </c>
      <c r="K87" s="28">
        <f>K86/P86</f>
        <v>0.1511473059</v>
      </c>
      <c r="L87" s="28">
        <f>L86/P86</f>
        <v>0.03580208974</v>
      </c>
      <c r="M87" s="28">
        <f>M86/P86</f>
        <v>0.1684081131</v>
      </c>
      <c r="N87" s="28" t="s">
        <v>27</v>
      </c>
      <c r="O87" s="28" t="s">
        <v>27</v>
      </c>
      <c r="P87" s="28">
        <f>P86/P86</f>
        <v>1</v>
      </c>
      <c r="Q87" s="28"/>
      <c r="R87" s="28"/>
      <c r="S87" s="28">
        <f>S86/Y86</f>
        <v>0.6647896303</v>
      </c>
      <c r="T87" s="28">
        <f>T86/Y86</f>
        <v>0.167259881</v>
      </c>
      <c r="U87" s="28">
        <f>U86/Y86</f>
        <v>0.06844985125</v>
      </c>
      <c r="V87" s="28">
        <f>V86/Y86</f>
        <v>0.09950063748</v>
      </c>
      <c r="W87" s="28" t="s">
        <v>27</v>
      </c>
      <c r="X87" s="28" t="s">
        <v>27</v>
      </c>
      <c r="Y87" s="28">
        <f>Y86/Y86</f>
        <v>1</v>
      </c>
      <c r="Z87" s="28"/>
    </row>
    <row r="88" ht="12.0" customHeight="1">
      <c r="A88" s="29" t="s">
        <v>21</v>
      </c>
      <c r="B88" s="9">
        <f t="shared" ref="B88:E88" si="103">SUM(B77:B84)</f>
        <v>0</v>
      </c>
      <c r="C88" s="9">
        <f t="shared" si="103"/>
        <v>33330</v>
      </c>
      <c r="D88" s="9">
        <f t="shared" si="103"/>
        <v>18450</v>
      </c>
      <c r="E88" s="9">
        <f t="shared" si="103"/>
        <v>370</v>
      </c>
      <c r="F88" s="18" t="s">
        <v>23</v>
      </c>
      <c r="G88" s="9">
        <f>SUM(G77:G84)</f>
        <v>52160</v>
      </c>
      <c r="H88" s="9"/>
      <c r="I88" s="9"/>
      <c r="J88" s="9">
        <f t="shared" ref="J88:M88" si="104">SUM(J77:J84)</f>
        <v>0</v>
      </c>
      <c r="K88" s="9">
        <f t="shared" si="104"/>
        <v>27060</v>
      </c>
      <c r="L88" s="9">
        <f t="shared" si="104"/>
        <v>3020</v>
      </c>
      <c r="M88" s="9">
        <f t="shared" si="104"/>
        <v>560</v>
      </c>
      <c r="N88" s="9">
        <v>0.0</v>
      </c>
      <c r="O88" s="9" t="s">
        <v>27</v>
      </c>
      <c r="P88" s="9">
        <f>SUM(P77:P84)</f>
        <v>30640</v>
      </c>
      <c r="Q88" s="9"/>
      <c r="R88" s="9"/>
      <c r="S88" s="9">
        <f t="shared" ref="S88:V88" si="105">SUM(S77:S84)</f>
        <v>0</v>
      </c>
      <c r="T88" s="9">
        <f t="shared" si="105"/>
        <v>60392</v>
      </c>
      <c r="U88" s="9">
        <f t="shared" si="105"/>
        <v>21470</v>
      </c>
      <c r="V88" s="9">
        <f t="shared" si="105"/>
        <v>930</v>
      </c>
      <c r="W88" s="9">
        <v>0.0</v>
      </c>
      <c r="X88" s="9" t="s">
        <v>27</v>
      </c>
      <c r="Y88" s="9">
        <f>SUM(Y77:Y84)</f>
        <v>82792</v>
      </c>
      <c r="Z88" s="9"/>
    </row>
    <row r="89" ht="12.0" customHeight="1">
      <c r="A89" s="29" t="s">
        <v>22</v>
      </c>
      <c r="B89" s="22">
        <f t="shared" ref="B89:E89" si="106">B88/B86</f>
        <v>0</v>
      </c>
      <c r="C89" s="22">
        <f t="shared" si="106"/>
        <v>0.9961147639</v>
      </c>
      <c r="D89" s="22">
        <f t="shared" si="106"/>
        <v>0.982428115</v>
      </c>
      <c r="E89" s="22">
        <f t="shared" si="106"/>
        <v>0.0807860262</v>
      </c>
      <c r="F89" s="18" t="s">
        <v>23</v>
      </c>
      <c r="G89" s="22">
        <f>G88/G86</f>
        <v>0.2878110688</v>
      </c>
      <c r="H89" s="22"/>
      <c r="I89" s="22"/>
      <c r="J89" s="22">
        <f t="shared" ref="J89:M89" si="107">J88/J86</f>
        <v>0</v>
      </c>
      <c r="K89" s="22">
        <f t="shared" si="107"/>
        <v>0.9169772958</v>
      </c>
      <c r="L89" s="22">
        <f t="shared" si="107"/>
        <v>0.4320457797</v>
      </c>
      <c r="M89" s="22">
        <f t="shared" si="107"/>
        <v>0.01703163017</v>
      </c>
      <c r="N89" s="22">
        <v>0.0</v>
      </c>
      <c r="O89" s="9" t="s">
        <v>27</v>
      </c>
      <c r="P89" s="22">
        <f>P88/P86</f>
        <v>0.1569350543</v>
      </c>
      <c r="Q89" s="22"/>
      <c r="R89" s="22"/>
      <c r="S89" s="22">
        <f t="shared" ref="S89:V89" si="108">S88/S86</f>
        <v>0</v>
      </c>
      <c r="T89" s="22">
        <f t="shared" si="108"/>
        <v>0.9590598698</v>
      </c>
      <c r="U89" s="22">
        <f t="shared" si="108"/>
        <v>0.8331393093</v>
      </c>
      <c r="V89" s="22">
        <f t="shared" si="108"/>
        <v>0.02482648158</v>
      </c>
      <c r="W89" s="22">
        <v>0.0</v>
      </c>
      <c r="X89" s="9" t="s">
        <v>27</v>
      </c>
      <c r="Y89" s="22">
        <f>Y88/Y86</f>
        <v>0.2199107522</v>
      </c>
      <c r="Z89" s="22"/>
    </row>
    <row r="90" ht="12.0" customHeight="1">
      <c r="A90" s="31" t="s">
        <v>24</v>
      </c>
      <c r="B90" s="32">
        <f>B88/G88</f>
        <v>0</v>
      </c>
      <c r="C90" s="32">
        <f>C88/G88</f>
        <v>0.6389953988</v>
      </c>
      <c r="D90" s="32">
        <f>D88/G88</f>
        <v>0.3537193252</v>
      </c>
      <c r="E90" s="32">
        <f>E88/G88</f>
        <v>0.007093558282</v>
      </c>
      <c r="F90" s="48" t="s">
        <v>23</v>
      </c>
      <c r="G90" s="32">
        <f>G88/G88</f>
        <v>1</v>
      </c>
      <c r="H90" s="32"/>
      <c r="I90" s="32"/>
      <c r="J90" s="32">
        <f>J88/P88</f>
        <v>0</v>
      </c>
      <c r="K90" s="32">
        <f>K88/P88</f>
        <v>0.8831592689</v>
      </c>
      <c r="L90" s="32">
        <f>L88/P88</f>
        <v>0.09856396867</v>
      </c>
      <c r="M90" s="32">
        <f>M88/P88</f>
        <v>0.0182767624</v>
      </c>
      <c r="N90" s="32">
        <v>0.0</v>
      </c>
      <c r="O90" s="7" t="s">
        <v>27</v>
      </c>
      <c r="P90" s="32">
        <f>P88/P88</f>
        <v>1</v>
      </c>
      <c r="Q90" s="32"/>
      <c r="R90" s="32"/>
      <c r="S90" s="32">
        <f>S88/Y88</f>
        <v>0</v>
      </c>
      <c r="T90" s="32">
        <f>T88/Y88</f>
        <v>0.7294424582</v>
      </c>
      <c r="U90" s="32">
        <f>U88/Y88</f>
        <v>0.2593245724</v>
      </c>
      <c r="V90" s="32">
        <f>V88/Y88</f>
        <v>0.01123296937</v>
      </c>
      <c r="W90" s="32">
        <v>0.0</v>
      </c>
      <c r="X90" s="7" t="s">
        <v>27</v>
      </c>
      <c r="Y90" s="32">
        <f>Y88/Y88</f>
        <v>1</v>
      </c>
      <c r="Z90" s="32"/>
    </row>
    <row r="91" ht="12.0" customHeight="1">
      <c r="A91" s="27"/>
      <c r="B91" s="30"/>
      <c r="C91" s="30"/>
      <c r="D91" s="30"/>
      <c r="E91" s="30"/>
      <c r="F91" s="18"/>
      <c r="G91" s="30"/>
      <c r="H91" s="30"/>
      <c r="I91" s="30"/>
      <c r="J91" s="30"/>
      <c r="K91" s="30"/>
      <c r="L91" s="30"/>
      <c r="M91" s="30"/>
      <c r="N91" s="9"/>
      <c r="O91" s="9"/>
      <c r="P91" s="30"/>
      <c r="Q91" s="30"/>
      <c r="R91" s="30"/>
      <c r="S91" s="30"/>
      <c r="T91" s="30"/>
      <c r="U91" s="30"/>
      <c r="V91" s="30"/>
      <c r="W91" s="9"/>
      <c r="X91" s="9"/>
      <c r="Y91" s="30"/>
      <c r="Z91" s="30"/>
    </row>
    <row r="92" ht="12.0" customHeight="1">
      <c r="A92" s="9" t="s">
        <v>91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R92" s="4"/>
    </row>
    <row r="93" ht="12.0" customHeight="1">
      <c r="A93" s="9" t="s">
        <v>92</v>
      </c>
      <c r="B93" s="9"/>
      <c r="C93" s="33"/>
      <c r="D93" s="9"/>
      <c r="E93" s="9"/>
      <c r="F93" s="9"/>
      <c r="G93" s="9"/>
      <c r="H93" s="9"/>
      <c r="I93" s="9"/>
      <c r="J93" s="9"/>
      <c r="K93" s="9"/>
      <c r="L93" s="9"/>
      <c r="R93" s="4"/>
    </row>
    <row r="94" ht="12.0" customHeight="1">
      <c r="A94" s="33" t="s">
        <v>93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R94" s="4"/>
    </row>
    <row r="95" ht="12.0" customHeight="1">
      <c r="A95" s="33" t="s">
        <v>94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R95" s="4"/>
    </row>
    <row r="96" ht="12.0" customHeight="1">
      <c r="A96" s="1"/>
      <c r="B96" s="33"/>
      <c r="C96" s="33"/>
      <c r="D96" s="33"/>
      <c r="E96" s="9"/>
      <c r="F96" s="9"/>
      <c r="G96" s="9"/>
      <c r="H96" s="9"/>
      <c r="I96" s="9"/>
      <c r="J96" s="9"/>
      <c r="K96" s="9"/>
      <c r="L96" s="9"/>
      <c r="R96" s="4"/>
    </row>
    <row r="97" ht="12.0" customHeight="1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R97" s="4"/>
    </row>
    <row r="98" ht="12.0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3"/>
      <c r="R98" s="4"/>
    </row>
    <row r="99">
      <c r="A99" s="52" t="s">
        <v>33</v>
      </c>
      <c r="B99" s="53" t="s">
        <v>95</v>
      </c>
      <c r="R99" s="4"/>
    </row>
    <row r="100" ht="12.0" customHeight="1">
      <c r="B100" t="s">
        <v>70</v>
      </c>
      <c r="R100" s="4"/>
    </row>
    <row r="101" ht="12.0" customHeight="1">
      <c r="R101" s="4"/>
    </row>
    <row r="102" ht="12.0" customHeight="1">
      <c r="G102" s="54" t="s">
        <v>39</v>
      </c>
      <c r="H102" s="55">
        <f>G21-'2003'!G21</f>
        <v>-12</v>
      </c>
      <c r="R102" s="4"/>
    </row>
    <row r="103" ht="12.0" customHeight="1">
      <c r="D103" s="37"/>
      <c r="G103" s="54" t="s">
        <v>40</v>
      </c>
      <c r="H103" s="55">
        <f>G9-'2003'!G9</f>
        <v>-87</v>
      </c>
      <c r="R103" s="4"/>
    </row>
    <row r="104" ht="12.0" customHeight="1">
      <c r="G104" s="56" t="s">
        <v>41</v>
      </c>
      <c r="H104" s="57">
        <f>H102-H103</f>
        <v>75</v>
      </c>
      <c r="R104" s="4"/>
    </row>
    <row r="105" ht="12.0" customHeight="1">
      <c r="G105" s="54" t="s">
        <v>42</v>
      </c>
      <c r="H105" s="55">
        <f>P21-'2003'!P21</f>
        <v>6</v>
      </c>
      <c r="R105" s="4"/>
    </row>
    <row r="106" ht="12.0" customHeight="1">
      <c r="G106" s="54" t="s">
        <v>43</v>
      </c>
      <c r="H106" s="58">
        <f>P9-'2003'!P9</f>
        <v>-8</v>
      </c>
      <c r="R106" s="4"/>
    </row>
    <row r="107" ht="12.0" customHeight="1">
      <c r="G107" s="56" t="s">
        <v>44</v>
      </c>
      <c r="H107" s="59">
        <f>H105-H106</f>
        <v>14</v>
      </c>
      <c r="R107" s="4"/>
    </row>
    <row r="108" ht="12.0" customHeight="1">
      <c r="G108" s="54" t="s">
        <v>45</v>
      </c>
      <c r="H108" s="55">
        <f>G46-'2003'!G46</f>
        <v>-6526.5</v>
      </c>
      <c r="R108" s="4"/>
    </row>
    <row r="109" ht="12.0" customHeight="1">
      <c r="G109" s="54" t="s">
        <v>46</v>
      </c>
      <c r="H109" s="55">
        <f>G34-'2003'!G34</f>
        <v>-46688.5</v>
      </c>
      <c r="R109" s="4"/>
    </row>
    <row r="110" ht="12.0" customHeight="1">
      <c r="G110" s="56" t="s">
        <v>47</v>
      </c>
      <c r="H110" s="57">
        <f>H108-H109</f>
        <v>40162</v>
      </c>
      <c r="R110" s="4"/>
    </row>
    <row r="111" ht="12.0" customHeight="1">
      <c r="G111" s="54" t="s">
        <v>48</v>
      </c>
      <c r="H111" s="55">
        <f>P46-'2003'!P46</f>
        <v>8554</v>
      </c>
      <c r="R111" s="4"/>
    </row>
    <row r="112" ht="12.0" customHeight="1">
      <c r="G112" s="54" t="s">
        <v>49</v>
      </c>
      <c r="H112" s="55">
        <f>P34-'2003'!P34</f>
        <v>9100</v>
      </c>
      <c r="R112" s="4"/>
    </row>
    <row r="113" ht="12.0" customHeight="1">
      <c r="G113" s="56" t="s">
        <v>50</v>
      </c>
      <c r="H113" s="57">
        <f>H111-H112</f>
        <v>-546</v>
      </c>
      <c r="R113" s="4"/>
    </row>
    <row r="114" ht="12.0" customHeight="1">
      <c r="G114" s="54" t="s">
        <v>51</v>
      </c>
      <c r="H114" s="55">
        <f>G88-'2003'!G88</f>
        <v>-570.1</v>
      </c>
      <c r="R114" s="4"/>
    </row>
    <row r="115" ht="12.0" customHeight="1">
      <c r="G115" s="54" t="s">
        <v>52</v>
      </c>
      <c r="H115" s="55">
        <f>G76-'2003'!G76</f>
        <v>-2208.6</v>
      </c>
      <c r="R115" s="4"/>
    </row>
    <row r="116" ht="12.0" customHeight="1">
      <c r="G116" s="56" t="s">
        <v>53</v>
      </c>
      <c r="H116" s="57">
        <f>H114-H115</f>
        <v>1638.5</v>
      </c>
      <c r="R116" s="4"/>
    </row>
    <row r="117" ht="12.0" customHeight="1">
      <c r="G117" s="54" t="s">
        <v>54</v>
      </c>
      <c r="H117" s="55">
        <f>P88-'2003'!P88</f>
        <v>523.6</v>
      </c>
      <c r="R117" s="4"/>
    </row>
    <row r="118" ht="12.0" customHeight="1">
      <c r="G118" s="54" t="s">
        <v>55</v>
      </c>
      <c r="H118" s="55">
        <f>P76-'2003'!P76</f>
        <v>281</v>
      </c>
      <c r="R118" s="4"/>
    </row>
    <row r="119" ht="12.0" customHeight="1">
      <c r="G119" s="56" t="s">
        <v>56</v>
      </c>
      <c r="H119" s="57">
        <f>H117-H118</f>
        <v>242.6</v>
      </c>
      <c r="R119" s="4"/>
    </row>
    <row r="120" ht="12.0" customHeight="1">
      <c r="R120" s="4"/>
    </row>
    <row r="121" ht="12.0" customHeight="1">
      <c r="G121" s="52" t="s">
        <v>81</v>
      </c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8">
    <mergeCell ref="B6:G6"/>
    <mergeCell ref="J6:P6"/>
    <mergeCell ref="S6:Y6"/>
    <mergeCell ref="N24:P24"/>
    <mergeCell ref="T27:T28"/>
    <mergeCell ref="U27:U28"/>
    <mergeCell ref="B31:G31"/>
    <mergeCell ref="T69:T70"/>
    <mergeCell ref="B73:G73"/>
    <mergeCell ref="J73:P73"/>
    <mergeCell ref="S73:Y73"/>
    <mergeCell ref="J31:P31"/>
    <mergeCell ref="S31:Y31"/>
    <mergeCell ref="N49:P49"/>
    <mergeCell ref="B52:G52"/>
    <mergeCell ref="J52:P52"/>
    <mergeCell ref="S52:Y52"/>
    <mergeCell ref="U69:U70"/>
  </mergeCells>
  <hyperlinks>
    <hyperlink r:id="rId2" ref="B99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 t="s">
        <v>96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97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98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99</v>
      </c>
      <c r="K6" s="11"/>
      <c r="L6" s="11"/>
      <c r="M6" s="11"/>
      <c r="N6" s="11"/>
      <c r="O6" s="11"/>
      <c r="P6" s="11"/>
      <c r="Q6" s="13"/>
      <c r="R6" s="9"/>
      <c r="S6" s="10" t="s">
        <v>100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10961.0</v>
      </c>
      <c r="C9" s="9">
        <v>19.0</v>
      </c>
      <c r="D9" s="9">
        <v>43.0</v>
      </c>
      <c r="E9" s="9">
        <v>327.0</v>
      </c>
      <c r="F9" s="18" t="s">
        <v>23</v>
      </c>
      <c r="G9" s="9">
        <f t="shared" ref="G9:G17" si="3">SUM(B9:F9)</f>
        <v>11350</v>
      </c>
      <c r="H9" s="22">
        <f>G9/G19</f>
        <v>0.643351094</v>
      </c>
      <c r="I9" s="9"/>
      <c r="J9" s="9">
        <v>2193.0</v>
      </c>
      <c r="K9" s="9">
        <v>41.0</v>
      </c>
      <c r="L9" s="9">
        <v>55.0</v>
      </c>
      <c r="M9" s="9">
        <v>503.0</v>
      </c>
      <c r="N9" s="9">
        <v>14.0</v>
      </c>
      <c r="O9" s="9">
        <v>12.0</v>
      </c>
      <c r="P9" s="9">
        <f t="shared" ref="P9:P17" si="4">SUM(J9:O9)</f>
        <v>2818</v>
      </c>
      <c r="Q9" s="22">
        <f>P9/P19</f>
        <v>0.824941452</v>
      </c>
      <c r="R9" s="9"/>
      <c r="S9" s="9">
        <f t="shared" ref="S9:V9" si="1">B9+J9</f>
        <v>13154</v>
      </c>
      <c r="T9" s="9">
        <f t="shared" si="1"/>
        <v>60</v>
      </c>
      <c r="U9" s="9">
        <f t="shared" si="1"/>
        <v>98</v>
      </c>
      <c r="V9" s="9">
        <f t="shared" si="1"/>
        <v>830</v>
      </c>
      <c r="W9" s="9">
        <f t="shared" ref="W9:X9" si="2">N9</f>
        <v>14</v>
      </c>
      <c r="X9" s="9">
        <f t="shared" si="2"/>
        <v>12</v>
      </c>
      <c r="Y9" s="9">
        <f t="shared" ref="Y9:Y17" si="7">SUM(S9:X9)</f>
        <v>14168</v>
      </c>
      <c r="Z9" s="22">
        <f>Y9/Y19</f>
        <v>0.6728084338</v>
      </c>
    </row>
    <row r="10" ht="12.0" customHeight="1">
      <c r="A10" s="19" t="s">
        <v>16</v>
      </c>
      <c r="B10" s="9">
        <v>0.0</v>
      </c>
      <c r="C10" s="9">
        <v>1964.0</v>
      </c>
      <c r="D10" s="9">
        <v>2466.0</v>
      </c>
      <c r="E10" s="9">
        <v>38.0</v>
      </c>
      <c r="F10" s="18" t="s">
        <v>23</v>
      </c>
      <c r="G10" s="9">
        <f t="shared" si="3"/>
        <v>4468</v>
      </c>
      <c r="H10" s="22">
        <f>G10/G19</f>
        <v>0.2532592677</v>
      </c>
      <c r="I10" s="9"/>
      <c r="J10" s="9">
        <v>0.0</v>
      </c>
      <c r="K10" s="9">
        <v>135.0</v>
      </c>
      <c r="L10" s="9">
        <v>58.0</v>
      </c>
      <c r="M10" s="9">
        <v>8.0</v>
      </c>
      <c r="N10" s="9">
        <v>0.0</v>
      </c>
      <c r="O10" s="9">
        <v>1.0</v>
      </c>
      <c r="P10" s="9">
        <f t="shared" si="4"/>
        <v>202</v>
      </c>
      <c r="Q10" s="22">
        <f>P10/P19</f>
        <v>0.05913348946</v>
      </c>
      <c r="R10" s="9"/>
      <c r="S10" s="9">
        <f t="shared" ref="S10:V10" si="5">B10+J10</f>
        <v>0</v>
      </c>
      <c r="T10" s="9">
        <f t="shared" si="5"/>
        <v>2099</v>
      </c>
      <c r="U10" s="9">
        <f t="shared" si="5"/>
        <v>2524</v>
      </c>
      <c r="V10" s="9">
        <f t="shared" si="5"/>
        <v>46</v>
      </c>
      <c r="W10" s="9">
        <f t="shared" ref="W10:X10" si="6">N10</f>
        <v>0</v>
      </c>
      <c r="X10" s="9">
        <f t="shared" si="6"/>
        <v>1</v>
      </c>
      <c r="Y10" s="9">
        <f t="shared" si="7"/>
        <v>4670</v>
      </c>
      <c r="Z10" s="22">
        <f>Y10/Y19</f>
        <v>0.221768449</v>
      </c>
    </row>
    <row r="11" ht="12.0" customHeight="1">
      <c r="A11" s="19" t="s">
        <v>17</v>
      </c>
      <c r="B11" s="9">
        <v>0.0</v>
      </c>
      <c r="C11" s="9">
        <v>1713.0</v>
      </c>
      <c r="D11" s="9">
        <v>0.0</v>
      </c>
      <c r="E11" s="9">
        <v>0.0</v>
      </c>
      <c r="F11" s="18" t="s">
        <v>23</v>
      </c>
      <c r="G11" s="9">
        <f t="shared" si="3"/>
        <v>1713</v>
      </c>
      <c r="H11" s="22">
        <f>G11/G19</f>
        <v>0.09709783471</v>
      </c>
      <c r="I11" s="9"/>
      <c r="J11" s="9">
        <v>0.0</v>
      </c>
      <c r="K11" s="9">
        <v>350.0</v>
      </c>
      <c r="L11" s="9">
        <v>0.0</v>
      </c>
      <c r="M11" s="9">
        <v>1.0</v>
      </c>
      <c r="N11" s="9">
        <v>0.0</v>
      </c>
      <c r="O11" s="9">
        <v>0.0</v>
      </c>
      <c r="P11" s="9">
        <f t="shared" si="4"/>
        <v>351</v>
      </c>
      <c r="Q11" s="22">
        <f>P11/P19</f>
        <v>0.1027517564</v>
      </c>
      <c r="R11" s="9"/>
      <c r="S11" s="9">
        <f t="shared" ref="S11:V11" si="8">B11+J11</f>
        <v>0</v>
      </c>
      <c r="T11" s="9">
        <f t="shared" si="8"/>
        <v>2063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0</v>
      </c>
      <c r="Y11" s="9">
        <f t="shared" si="7"/>
        <v>2064</v>
      </c>
      <c r="Z11" s="22">
        <f>Y11/Y19</f>
        <v>0.09801500617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0.00147375581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0.001234685155</v>
      </c>
    </row>
    <row r="13" ht="12.0" customHeight="1">
      <c r="A13" s="19" t="s">
        <v>63</v>
      </c>
      <c r="B13" s="9">
        <v>0.0</v>
      </c>
      <c r="C13" s="9">
        <v>22.0</v>
      </c>
      <c r="D13" s="9">
        <v>28.0</v>
      </c>
      <c r="E13" s="9">
        <v>1.0</v>
      </c>
      <c r="F13" s="18" t="s">
        <v>23</v>
      </c>
      <c r="G13" s="9">
        <f t="shared" si="3"/>
        <v>51</v>
      </c>
      <c r="H13" s="22">
        <f>G13/G19</f>
        <v>0.002890828704</v>
      </c>
      <c r="I13" s="9"/>
      <c r="J13" s="9">
        <v>0.0</v>
      </c>
      <c r="K13" s="9">
        <v>22.0</v>
      </c>
      <c r="L13" s="9">
        <v>7.0</v>
      </c>
      <c r="M13" s="9">
        <v>1.0</v>
      </c>
      <c r="N13" s="9">
        <v>0.0</v>
      </c>
      <c r="O13" s="9">
        <v>4.0</v>
      </c>
      <c r="P13" s="9">
        <f t="shared" si="4"/>
        <v>34</v>
      </c>
      <c r="Q13" s="22">
        <f>P13/P19</f>
        <v>0.009953161593</v>
      </c>
      <c r="R13" s="9"/>
      <c r="S13" s="9">
        <f t="shared" ref="S13:V13" si="12">B13+J13</f>
        <v>0</v>
      </c>
      <c r="T13" s="9">
        <f t="shared" si="12"/>
        <v>44</v>
      </c>
      <c r="U13" s="9">
        <f t="shared" si="12"/>
        <v>35</v>
      </c>
      <c r="V13" s="9">
        <f t="shared" si="12"/>
        <v>2</v>
      </c>
      <c r="W13" s="9">
        <f t="shared" ref="W13:X13" si="13">N13</f>
        <v>0</v>
      </c>
      <c r="X13" s="9">
        <f t="shared" si="13"/>
        <v>4</v>
      </c>
      <c r="Y13" s="9">
        <f t="shared" si="7"/>
        <v>85</v>
      </c>
      <c r="Z13" s="22">
        <f>Y13/Y19</f>
        <v>0.0040364707</v>
      </c>
    </row>
    <row r="14" ht="12.0" customHeight="1">
      <c r="A14" s="19" t="s">
        <v>19</v>
      </c>
      <c r="B14" s="9">
        <v>0.0</v>
      </c>
      <c r="C14" s="9">
        <v>29.0</v>
      </c>
      <c r="D14" s="9">
        <v>0.0</v>
      </c>
      <c r="E14" s="9">
        <v>0.0</v>
      </c>
      <c r="F14" s="18" t="s">
        <v>23</v>
      </c>
      <c r="G14" s="9">
        <f t="shared" si="3"/>
        <v>29</v>
      </c>
      <c r="H14" s="22">
        <f>G14/G19</f>
        <v>0.001643804557</v>
      </c>
      <c r="I14" s="9"/>
      <c r="J14" s="9">
        <v>0.0</v>
      </c>
      <c r="K14" s="9">
        <v>7.0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7</v>
      </c>
      <c r="Q14" s="22">
        <f>P14/P19</f>
        <v>0.002049180328</v>
      </c>
      <c r="R14" s="9"/>
      <c r="S14" s="9">
        <f t="shared" ref="S14:V14" si="14">B14+J14</f>
        <v>0</v>
      </c>
      <c r="T14" s="9">
        <f t="shared" si="14"/>
        <v>36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36</v>
      </c>
      <c r="Z14" s="22">
        <f>Y14/Y19</f>
        <v>0.001709564061</v>
      </c>
    </row>
    <row r="15" ht="12.0" customHeight="1">
      <c r="A15" s="19" t="s">
        <v>64</v>
      </c>
      <c r="B15" s="9">
        <v>0.0</v>
      </c>
      <c r="C15" s="9">
        <v>3.0</v>
      </c>
      <c r="D15" s="9">
        <v>0.0</v>
      </c>
      <c r="E15" s="9">
        <v>0.0</v>
      </c>
      <c r="F15" s="18" t="s">
        <v>23</v>
      </c>
      <c r="G15" s="9">
        <f t="shared" si="3"/>
        <v>3</v>
      </c>
      <c r="H15" s="22">
        <f>G15/G19</f>
        <v>0.0001700487473</v>
      </c>
      <c r="I15" s="9"/>
      <c r="J15" s="9">
        <v>0.0</v>
      </c>
      <c r="K15" s="9">
        <v>2.0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2</v>
      </c>
      <c r="Q15" s="22">
        <f>P15/P19</f>
        <v>0.0005854800937</v>
      </c>
      <c r="R15" s="9"/>
      <c r="S15" s="9">
        <f t="shared" ref="S15:V15" si="16">B15+J15</f>
        <v>0</v>
      </c>
      <c r="T15" s="9">
        <f t="shared" si="16"/>
        <v>5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5</v>
      </c>
      <c r="Z15" s="22">
        <f>Y15/Y19</f>
        <v>0.0002374394529</v>
      </c>
    </row>
    <row r="16" ht="12.0" customHeight="1">
      <c r="A16" s="19" t="s">
        <v>65</v>
      </c>
      <c r="B16" s="9">
        <v>0.0</v>
      </c>
      <c r="C16" s="9">
        <v>1.0</v>
      </c>
      <c r="D16" s="9">
        <v>0.0</v>
      </c>
      <c r="E16" s="9">
        <v>0.0</v>
      </c>
      <c r="F16" s="18" t="s">
        <v>23</v>
      </c>
      <c r="G16" s="9">
        <f t="shared" si="3"/>
        <v>1</v>
      </c>
      <c r="H16" s="22">
        <f>G16/G19</f>
        <v>0.00005668291577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0.0002927400468</v>
      </c>
      <c r="R16" s="9"/>
      <c r="S16" s="9">
        <f t="shared" ref="S16:V16" si="18">B16+J16</f>
        <v>0</v>
      </c>
      <c r="T16" s="9">
        <f t="shared" si="18"/>
        <v>2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2</v>
      </c>
      <c r="Z16" s="22">
        <f>Y16/Y19</f>
        <v>0.00009497578118</v>
      </c>
    </row>
    <row r="17" ht="12.0" customHeight="1">
      <c r="A17" s="19" t="s">
        <v>66</v>
      </c>
      <c r="B17" s="9">
        <v>0.0</v>
      </c>
      <c r="C17" s="9">
        <v>1.0</v>
      </c>
      <c r="D17" s="9">
        <v>0.0</v>
      </c>
      <c r="E17" s="9">
        <v>0.0</v>
      </c>
      <c r="F17" s="18" t="s">
        <v>23</v>
      </c>
      <c r="G17" s="9">
        <f t="shared" si="3"/>
        <v>1</v>
      </c>
      <c r="H17" s="22">
        <f>G17/G19</f>
        <v>0.00005668291577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0.0</v>
      </c>
      <c r="P17" s="9">
        <f t="shared" si="4"/>
        <v>1</v>
      </c>
      <c r="Q17" s="22">
        <f>P17/P19</f>
        <v>0.0002927400468</v>
      </c>
      <c r="R17" s="9"/>
      <c r="S17" s="9">
        <f t="shared" ref="S17:V17" si="20">B17+J17</f>
        <v>0</v>
      </c>
      <c r="T17" s="9">
        <f t="shared" si="20"/>
        <v>2</v>
      </c>
      <c r="U17" s="9">
        <f t="shared" si="20"/>
        <v>0</v>
      </c>
      <c r="V17" s="9">
        <f t="shared" si="20"/>
        <v>0</v>
      </c>
      <c r="W17" s="9">
        <f t="shared" ref="W17:X17" si="21">N17</f>
        <v>0</v>
      </c>
      <c r="X17" s="9">
        <f t="shared" si="21"/>
        <v>0</v>
      </c>
      <c r="Y17" s="9">
        <f t="shared" si="7"/>
        <v>2</v>
      </c>
      <c r="Z17" s="22">
        <f>Y17/Y19</f>
        <v>0.00009497578118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2">SUM(B9:B17)</f>
        <v>10961</v>
      </c>
      <c r="C19" s="27">
        <f t="shared" si="22"/>
        <v>3754</v>
      </c>
      <c r="D19" s="27">
        <f t="shared" si="22"/>
        <v>2561</v>
      </c>
      <c r="E19" s="27">
        <f t="shared" si="22"/>
        <v>366</v>
      </c>
      <c r="F19" s="47" t="s">
        <v>23</v>
      </c>
      <c r="G19" s="27">
        <f>SUM(B19:F19)</f>
        <v>17642</v>
      </c>
      <c r="H19" s="28">
        <f>G19/G19</f>
        <v>1</v>
      </c>
      <c r="I19" s="27"/>
      <c r="J19" s="27">
        <f t="shared" ref="J19:O19" si="23">SUM(J9:J17)</f>
        <v>2193</v>
      </c>
      <c r="K19" s="27">
        <f t="shared" si="23"/>
        <v>559</v>
      </c>
      <c r="L19" s="27">
        <f t="shared" si="23"/>
        <v>120</v>
      </c>
      <c r="M19" s="27">
        <f t="shared" si="23"/>
        <v>513</v>
      </c>
      <c r="N19" s="27">
        <f t="shared" si="23"/>
        <v>14</v>
      </c>
      <c r="O19" s="27">
        <f t="shared" si="23"/>
        <v>17</v>
      </c>
      <c r="P19" s="27">
        <f>SUM(J19:O19)</f>
        <v>3416</v>
      </c>
      <c r="Q19" s="28">
        <f>P19/P19</f>
        <v>1</v>
      </c>
      <c r="R19" s="27"/>
      <c r="S19" s="27">
        <f t="shared" ref="S19:V19" si="24">B19+J19</f>
        <v>13154</v>
      </c>
      <c r="T19" s="27">
        <f t="shared" si="24"/>
        <v>4313</v>
      </c>
      <c r="U19" s="27">
        <f t="shared" si="24"/>
        <v>2681</v>
      </c>
      <c r="V19" s="27">
        <f t="shared" si="24"/>
        <v>879</v>
      </c>
      <c r="W19" s="27">
        <f t="shared" ref="W19:X19" si="25">N19</f>
        <v>14</v>
      </c>
      <c r="X19" s="27">
        <f t="shared" si="25"/>
        <v>17</v>
      </c>
      <c r="Y19" s="27">
        <f>SUM(S19:X19)</f>
        <v>21058</v>
      </c>
      <c r="Z19" s="28">
        <f>Y19/Y19</f>
        <v>1</v>
      </c>
    </row>
    <row r="20" ht="12.0" customHeight="1">
      <c r="A20" s="26" t="s">
        <v>12</v>
      </c>
      <c r="B20" s="28">
        <f>B19/G19</f>
        <v>0.6213014397</v>
      </c>
      <c r="C20" s="28">
        <f>C19/G19</f>
        <v>0.2127876658</v>
      </c>
      <c r="D20" s="28">
        <f>D19/G19</f>
        <v>0.1451649473</v>
      </c>
      <c r="E20" s="28">
        <f>E19/G19</f>
        <v>0.02074594717</v>
      </c>
      <c r="F20" s="47" t="s">
        <v>23</v>
      </c>
      <c r="G20" s="28">
        <f>G19/G19</f>
        <v>1</v>
      </c>
      <c r="H20" s="28"/>
      <c r="I20" s="28"/>
      <c r="J20" s="28">
        <f>J19/P19</f>
        <v>0.6419789227</v>
      </c>
      <c r="K20" s="28">
        <f>K19/P19</f>
        <v>0.1636416862</v>
      </c>
      <c r="L20" s="28">
        <f>L19/P19</f>
        <v>0.03512880562</v>
      </c>
      <c r="M20" s="28">
        <f>M19/P19</f>
        <v>0.150175644</v>
      </c>
      <c r="N20" s="28">
        <f>N19/P19</f>
        <v>0.004098360656</v>
      </c>
      <c r="O20" s="28">
        <f>O19/P19</f>
        <v>0.004976580796</v>
      </c>
      <c r="P20" s="28">
        <f>P19/P19</f>
        <v>1</v>
      </c>
      <c r="Q20" s="28"/>
      <c r="R20" s="28"/>
      <c r="S20" s="28">
        <f>S19/Y19</f>
        <v>0.6246557128</v>
      </c>
      <c r="T20" s="28">
        <f>T19/Y19</f>
        <v>0.2048152721</v>
      </c>
      <c r="U20" s="28">
        <f>U19/Y19</f>
        <v>0.1273150347</v>
      </c>
      <c r="V20" s="28">
        <f>V19/Y19</f>
        <v>0.04174185583</v>
      </c>
      <c r="W20" s="28">
        <f>W19/Y19</f>
        <v>0.0006648304682</v>
      </c>
      <c r="X20" s="28">
        <f>X19/Y19</f>
        <v>0.00080729414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6">SUM(B10:B17)</f>
        <v>0</v>
      </c>
      <c r="C21" s="9">
        <f t="shared" si="26"/>
        <v>3735</v>
      </c>
      <c r="D21" s="9">
        <f t="shared" si="26"/>
        <v>2518</v>
      </c>
      <c r="E21" s="9">
        <f t="shared" si="26"/>
        <v>39</v>
      </c>
      <c r="F21" s="18" t="s">
        <v>23</v>
      </c>
      <c r="G21" s="9">
        <f>SUM(G10:G17)</f>
        <v>6292</v>
      </c>
      <c r="H21" s="9"/>
      <c r="I21" s="9"/>
      <c r="J21" s="9">
        <f t="shared" ref="J21:P21" si="27">SUM(J10:J17)</f>
        <v>0</v>
      </c>
      <c r="K21" s="9">
        <f t="shared" si="27"/>
        <v>518</v>
      </c>
      <c r="L21" s="9">
        <f t="shared" si="27"/>
        <v>65</v>
      </c>
      <c r="M21" s="9">
        <f t="shared" si="27"/>
        <v>10</v>
      </c>
      <c r="N21" s="9">
        <f t="shared" si="27"/>
        <v>0</v>
      </c>
      <c r="O21" s="9">
        <f t="shared" si="27"/>
        <v>5</v>
      </c>
      <c r="P21" s="9">
        <f t="shared" si="27"/>
        <v>598</v>
      </c>
      <c r="Q21" s="9"/>
      <c r="R21" s="9"/>
      <c r="S21" s="9">
        <f t="shared" ref="S21:Y21" si="28">SUM(S10:S17)</f>
        <v>0</v>
      </c>
      <c r="T21" s="9">
        <f t="shared" si="28"/>
        <v>4253</v>
      </c>
      <c r="U21" s="9">
        <f t="shared" si="28"/>
        <v>2583</v>
      </c>
      <c r="V21" s="9">
        <f t="shared" si="28"/>
        <v>49</v>
      </c>
      <c r="W21" s="9">
        <f t="shared" si="28"/>
        <v>0</v>
      </c>
      <c r="X21" s="9">
        <f t="shared" si="28"/>
        <v>5</v>
      </c>
      <c r="Y21" s="9">
        <f t="shared" si="28"/>
        <v>6890</v>
      </c>
      <c r="Z21" s="9"/>
    </row>
    <row r="22" ht="12.0" customHeight="1">
      <c r="A22" s="29" t="s">
        <v>22</v>
      </c>
      <c r="B22" s="22">
        <f t="shared" ref="B22:E22" si="29">B21/B19</f>
        <v>0</v>
      </c>
      <c r="C22" s="22">
        <f t="shared" si="29"/>
        <v>0.994938732</v>
      </c>
      <c r="D22" s="22">
        <f t="shared" si="29"/>
        <v>0.9832096837</v>
      </c>
      <c r="E22" s="22">
        <f t="shared" si="29"/>
        <v>0.106557377</v>
      </c>
      <c r="F22" s="18" t="s">
        <v>23</v>
      </c>
      <c r="G22" s="22">
        <f>G21/G19</f>
        <v>0.356648906</v>
      </c>
      <c r="H22" s="22"/>
      <c r="I22" s="22"/>
      <c r="J22" s="22">
        <f t="shared" ref="J22:P22" si="30">J21/J19</f>
        <v>0</v>
      </c>
      <c r="K22" s="22">
        <f t="shared" si="30"/>
        <v>0.9266547406</v>
      </c>
      <c r="L22" s="22">
        <f t="shared" si="30"/>
        <v>0.5416666667</v>
      </c>
      <c r="M22" s="22">
        <f t="shared" si="30"/>
        <v>0.01949317739</v>
      </c>
      <c r="N22" s="22">
        <f t="shared" si="30"/>
        <v>0</v>
      </c>
      <c r="O22" s="22">
        <f t="shared" si="30"/>
        <v>0.2941176471</v>
      </c>
      <c r="P22" s="22">
        <f t="shared" si="30"/>
        <v>0.175058548</v>
      </c>
      <c r="Q22" s="22"/>
      <c r="R22" s="22"/>
      <c r="S22" s="22">
        <f t="shared" ref="S22:Y22" si="31">S21/S19</f>
        <v>0</v>
      </c>
      <c r="T22" s="22">
        <f t="shared" si="31"/>
        <v>0.9860885694</v>
      </c>
      <c r="U22" s="22">
        <f t="shared" si="31"/>
        <v>0.9634464752</v>
      </c>
      <c r="V22" s="22">
        <f t="shared" si="31"/>
        <v>0.05574516496</v>
      </c>
      <c r="W22" s="22">
        <f t="shared" si="31"/>
        <v>0</v>
      </c>
      <c r="X22" s="22">
        <f t="shared" si="31"/>
        <v>0.2941176471</v>
      </c>
      <c r="Y22" s="22">
        <f t="shared" si="31"/>
        <v>0.3271915662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0.5936109345</v>
      </c>
      <c r="D23" s="32">
        <f>D21/G21</f>
        <v>0.4001907184</v>
      </c>
      <c r="E23" s="32">
        <f>E21/G21</f>
        <v>0.006198347107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0.8662207358</v>
      </c>
      <c r="L23" s="32">
        <f>L21/P21</f>
        <v>0.1086956522</v>
      </c>
      <c r="M23" s="32">
        <f>M21/P21</f>
        <v>0.01672240803</v>
      </c>
      <c r="N23" s="32">
        <f>N21/P21</f>
        <v>0</v>
      </c>
      <c r="O23" s="32">
        <f>O21/P21</f>
        <v>0.008361204013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0.6172714078</v>
      </c>
      <c r="U23" s="32">
        <f>U21/Y21</f>
        <v>0.3748911466</v>
      </c>
      <c r="V23" s="32">
        <f>V21/Y21</f>
        <v>0.007111756168</v>
      </c>
      <c r="W23" s="32">
        <f>W21/Y21</f>
        <v>0</v>
      </c>
      <c r="X23" s="32">
        <f>X21/Y21</f>
        <v>0.0007256894049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 t="s">
        <v>101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51" t="s">
        <v>92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3"/>
      <c r="R26" s="4"/>
    </row>
    <row r="27" ht="12.0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3"/>
      <c r="R27" s="4"/>
    </row>
    <row r="28">
      <c r="A28" s="52" t="s">
        <v>33</v>
      </c>
      <c r="B28" s="53" t="s">
        <v>102</v>
      </c>
      <c r="R28" s="4"/>
    </row>
    <row r="29" ht="12.0" customHeight="1">
      <c r="B29" t="s">
        <v>70</v>
      </c>
      <c r="R29" s="4"/>
    </row>
    <row r="30" ht="12.0" customHeight="1">
      <c r="R30" s="4"/>
    </row>
    <row r="31" ht="12.0" customHeight="1">
      <c r="E31" s="57"/>
      <c r="G31" s="54" t="s">
        <v>39</v>
      </c>
      <c r="H31" s="55">
        <f>G21-'2004'!G21</f>
        <v>-21</v>
      </c>
      <c r="R31" s="4"/>
    </row>
    <row r="32" ht="12.0" customHeight="1">
      <c r="D32" s="37"/>
      <c r="E32" s="57"/>
      <c r="G32" s="54" t="s">
        <v>40</v>
      </c>
      <c r="H32" s="55">
        <f>G9-'2004'!G9</f>
        <v>-99</v>
      </c>
      <c r="R32" s="4"/>
    </row>
    <row r="33" ht="12.0" customHeight="1">
      <c r="E33" s="57"/>
      <c r="G33" s="56" t="s">
        <v>41</v>
      </c>
      <c r="H33" s="57">
        <f>H31-H32</f>
        <v>78</v>
      </c>
      <c r="R33" s="4"/>
    </row>
    <row r="34" ht="12.0" customHeight="1">
      <c r="E34" s="57"/>
      <c r="G34" s="54" t="s">
        <v>42</v>
      </c>
      <c r="H34" s="55">
        <f>P21-'2004'!P21</f>
        <v>6</v>
      </c>
      <c r="R34" s="4"/>
    </row>
    <row r="35" ht="12.0" customHeight="1">
      <c r="G35" s="54" t="s">
        <v>43</v>
      </c>
      <c r="H35" s="58">
        <f>P9-'2004'!P9</f>
        <v>-24</v>
      </c>
      <c r="R35" s="4"/>
    </row>
    <row r="36" ht="12.0" customHeight="1">
      <c r="G36" s="56" t="s">
        <v>44</v>
      </c>
      <c r="H36" s="59">
        <f>H34-H35</f>
        <v>30</v>
      </c>
      <c r="R36" s="4"/>
    </row>
    <row r="37" ht="12.0" customHeight="1">
      <c r="G37" s="54" t="s">
        <v>45</v>
      </c>
      <c r="H37" s="73" t="s">
        <v>27</v>
      </c>
      <c r="R37" s="4"/>
    </row>
    <row r="38" ht="12.0" customHeight="1">
      <c r="G38" s="54" t="s">
        <v>46</v>
      </c>
      <c r="H38" s="73" t="s">
        <v>27</v>
      </c>
      <c r="R38" s="4"/>
    </row>
    <row r="39" ht="12.0" customHeight="1">
      <c r="G39" s="56" t="s">
        <v>47</v>
      </c>
      <c r="H39" s="74" t="s">
        <v>27</v>
      </c>
      <c r="R39" s="4"/>
    </row>
    <row r="40" ht="12.0" customHeight="1">
      <c r="G40" s="54" t="s">
        <v>48</v>
      </c>
      <c r="H40" s="73" t="s">
        <v>27</v>
      </c>
      <c r="R40" s="4"/>
    </row>
    <row r="41" ht="12.0" customHeight="1">
      <c r="G41" s="54" t="s">
        <v>49</v>
      </c>
      <c r="H41" s="73" t="s">
        <v>27</v>
      </c>
      <c r="R41" s="4"/>
    </row>
    <row r="42" ht="12.0" customHeight="1">
      <c r="G42" s="56" t="s">
        <v>50</v>
      </c>
      <c r="H42" s="74" t="s">
        <v>27</v>
      </c>
      <c r="R42" s="4"/>
    </row>
    <row r="43" ht="12.0" customHeight="1">
      <c r="R43" s="4"/>
    </row>
    <row r="44" ht="12.0" customHeight="1">
      <c r="G44" s="52" t="s">
        <v>103</v>
      </c>
      <c r="R44" s="4"/>
    </row>
    <row r="45" ht="12.0" customHeight="1">
      <c r="G45" s="52"/>
      <c r="R45" s="4"/>
    </row>
    <row r="46" ht="12.0" customHeight="1">
      <c r="R46" s="4"/>
    </row>
    <row r="47" ht="12.0" customHeight="1">
      <c r="R47" s="4"/>
    </row>
    <row r="48" ht="12.0" customHeight="1">
      <c r="R48" s="4"/>
    </row>
    <row r="49" ht="12.0" customHeight="1">
      <c r="R49" s="4"/>
    </row>
    <row r="50" ht="12.0" customHeight="1">
      <c r="R50" s="4"/>
    </row>
    <row r="51" ht="12.0" customHeight="1">
      <c r="R51" s="4"/>
    </row>
    <row r="52" ht="12.0" customHeight="1">
      <c r="R52" s="4"/>
    </row>
    <row r="53" ht="12.0" customHeight="1">
      <c r="R53" s="4"/>
    </row>
    <row r="54" ht="12.0" customHeight="1">
      <c r="R54" s="4"/>
    </row>
    <row r="55" ht="12.0" customHeight="1">
      <c r="R55" s="4"/>
    </row>
    <row r="56" ht="12.0" customHeight="1">
      <c r="R56" s="4"/>
    </row>
    <row r="57" ht="12.0" customHeight="1">
      <c r="R57" s="4"/>
    </row>
    <row r="58" ht="12.0" customHeight="1">
      <c r="R58" s="4"/>
    </row>
    <row r="59" ht="12.0" customHeight="1">
      <c r="R59" s="4"/>
    </row>
    <row r="60" ht="12.0" customHeight="1">
      <c r="R60" s="4"/>
    </row>
    <row r="61" ht="12.0" customHeight="1">
      <c r="R61" s="4"/>
    </row>
    <row r="62" ht="12.0" customHeight="1">
      <c r="R62" s="4"/>
    </row>
    <row r="63" ht="12.0" customHeight="1">
      <c r="R63" s="4"/>
    </row>
    <row r="64" ht="12.0" customHeight="1">
      <c r="R64" s="4"/>
    </row>
    <row r="65" ht="12.0" customHeight="1">
      <c r="R65" s="4"/>
    </row>
    <row r="66" ht="12.0" customHeight="1">
      <c r="R66" s="4"/>
    </row>
    <row r="67" ht="12.0" customHeight="1">
      <c r="R67" s="4"/>
    </row>
    <row r="68" ht="12.0" customHeight="1">
      <c r="R68" s="4"/>
    </row>
    <row r="69" ht="12.0" customHeight="1">
      <c r="R69" s="4"/>
    </row>
    <row r="70" ht="12.0" customHeight="1">
      <c r="R70" s="4"/>
    </row>
    <row r="71" ht="12.0" customHeight="1">
      <c r="R71" s="4"/>
    </row>
    <row r="72" ht="12.0" customHeight="1">
      <c r="R72" s="4"/>
    </row>
    <row r="73" ht="12.0" customHeight="1">
      <c r="R73" s="4"/>
    </row>
    <row r="74" ht="12.0" customHeight="1">
      <c r="R74" s="4"/>
    </row>
    <row r="75" ht="12.0" customHeight="1">
      <c r="R75" s="4"/>
    </row>
    <row r="76" ht="12.0" customHeight="1">
      <c r="R76" s="4"/>
    </row>
    <row r="77" ht="12.0" customHeight="1">
      <c r="R77" s="4"/>
    </row>
    <row r="78" ht="12.0" customHeight="1">
      <c r="R78" s="4"/>
    </row>
    <row r="79" ht="12.0" customHeight="1">
      <c r="R79" s="4"/>
    </row>
    <row r="80" ht="12.0" customHeight="1">
      <c r="R80" s="4"/>
    </row>
    <row r="81" ht="12.0" customHeight="1">
      <c r="R81" s="4"/>
    </row>
    <row r="82" ht="12.0" customHeight="1">
      <c r="R82" s="4"/>
    </row>
    <row r="83" ht="12.0" customHeight="1">
      <c r="R83" s="4"/>
    </row>
    <row r="84" ht="12.0" customHeight="1">
      <c r="R84" s="4"/>
    </row>
    <row r="85" ht="12.0" customHeight="1">
      <c r="R85" s="4"/>
    </row>
    <row r="86" ht="12.0" customHeight="1">
      <c r="R86" s="4"/>
    </row>
    <row r="87" ht="12.0" customHeight="1">
      <c r="R87" s="4"/>
    </row>
    <row r="88" ht="12.0" customHeight="1">
      <c r="R88" s="4"/>
    </row>
    <row r="89" ht="12.0" customHeight="1">
      <c r="R89" s="4"/>
    </row>
    <row r="90" ht="12.0" customHeight="1">
      <c r="R90" s="4"/>
    </row>
    <row r="91" ht="12.0" customHeight="1">
      <c r="R91" s="4"/>
    </row>
    <row r="92" ht="12.0" customHeight="1">
      <c r="R92" s="4"/>
    </row>
    <row r="93" ht="12.0" customHeight="1">
      <c r="R93" s="4"/>
    </row>
    <row r="94" ht="12.0" customHeight="1">
      <c r="R94" s="4"/>
    </row>
    <row r="95" ht="12.0" customHeight="1">
      <c r="R95" s="4"/>
    </row>
    <row r="96" ht="12.0" customHeight="1">
      <c r="R96" s="4"/>
    </row>
    <row r="97" ht="12.0" customHeight="1">
      <c r="R97" s="4"/>
    </row>
    <row r="98" ht="12.0" customHeight="1">
      <c r="R98" s="4"/>
    </row>
    <row r="99" ht="12.0" customHeight="1">
      <c r="R99" s="4"/>
    </row>
    <row r="100" ht="12.0" customHeight="1">
      <c r="R100" s="4"/>
    </row>
    <row r="101" ht="12.0" customHeight="1">
      <c r="R101" s="4"/>
    </row>
    <row r="102" ht="12.0" customHeight="1">
      <c r="R102" s="4"/>
    </row>
    <row r="103" ht="12.0" customHeight="1">
      <c r="R103" s="4"/>
    </row>
    <row r="104" ht="12.0" customHeight="1">
      <c r="R104" s="4"/>
    </row>
    <row r="105" ht="12.0" customHeight="1">
      <c r="R105" s="4"/>
    </row>
    <row r="106" ht="12.0" customHeight="1">
      <c r="R106" s="4"/>
    </row>
    <row r="107" ht="12.0" customHeight="1">
      <c r="R107" s="4"/>
    </row>
    <row r="108" ht="12.0" customHeight="1">
      <c r="R108" s="4"/>
    </row>
    <row r="109" ht="12.0" customHeight="1">
      <c r="R109" s="4"/>
    </row>
    <row r="110" ht="12.0" customHeight="1">
      <c r="R110" s="4"/>
    </row>
    <row r="111" ht="12.0" customHeight="1">
      <c r="R111" s="4"/>
    </row>
    <row r="112" ht="12.0" customHeight="1">
      <c r="R112" s="4"/>
    </row>
    <row r="113" ht="12.0" customHeight="1">
      <c r="R113" s="4"/>
    </row>
    <row r="114" ht="12.0" customHeight="1">
      <c r="R114" s="4"/>
    </row>
    <row r="115" ht="12.0" customHeight="1">
      <c r="R115" s="4"/>
    </row>
    <row r="116" ht="12.0" customHeight="1">
      <c r="R116" s="4"/>
    </row>
    <row r="117" ht="12.0" customHeight="1">
      <c r="R117" s="4"/>
    </row>
    <row r="118" ht="12.0" customHeight="1">
      <c r="R118" s="4"/>
    </row>
    <row r="119" ht="12.0" customHeight="1">
      <c r="R119" s="4"/>
    </row>
    <row r="120" ht="12.0" customHeight="1">
      <c r="R120" s="4"/>
    </row>
    <row r="121" ht="12.0" customHeight="1"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4">
    <mergeCell ref="B6:G6"/>
    <mergeCell ref="J6:P6"/>
    <mergeCell ref="S6:Y6"/>
    <mergeCell ref="N24:P24"/>
  </mergeCells>
  <hyperlinks>
    <hyperlink r:id="rId2" ref="B28"/>
  </hyperlinks>
  <printOptions/>
  <pageMargins bottom="0.75" footer="0.0" header="0.0" left="0.7" right="0.7" top="0.75"/>
  <pageSetup paperSize="9" orientation="portrait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8" width="8.71"/>
    <col customWidth="1" min="9" max="9" width="1.57"/>
    <col customWidth="1" min="10" max="17" width="8.71"/>
    <col customWidth="1" min="18" max="18" width="1.57"/>
    <col customWidth="1" min="19" max="26" width="8.71"/>
  </cols>
  <sheetData>
    <row r="1" ht="12.0" customHeight="1">
      <c r="A1" s="1" t="s">
        <v>104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2"/>
      <c r="P1" s="2"/>
      <c r="Q1" s="2"/>
      <c r="R1" s="4"/>
    </row>
    <row r="2" ht="12.0" customHeight="1">
      <c r="A2" s="2" t="s">
        <v>97</v>
      </c>
      <c r="B2" s="5"/>
      <c r="C2" s="5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2"/>
      <c r="P2" s="2"/>
      <c r="Q2" s="2"/>
      <c r="R2" s="4"/>
    </row>
    <row r="3" ht="12.0" customHeight="1">
      <c r="A3" s="6" t="s">
        <v>105</v>
      </c>
      <c r="B3" s="5"/>
      <c r="C3" s="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ht="12.0" customHeight="1">
      <c r="A4" s="1" t="s">
        <v>2</v>
      </c>
      <c r="B4" s="5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</row>
    <row r="5" ht="12.0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4"/>
    </row>
    <row r="6" ht="12.0" customHeight="1">
      <c r="A6" s="9"/>
      <c r="B6" s="10" t="s">
        <v>84</v>
      </c>
      <c r="C6" s="11"/>
      <c r="D6" s="11"/>
      <c r="E6" s="11"/>
      <c r="F6" s="11"/>
      <c r="G6" s="11"/>
      <c r="H6" s="12"/>
      <c r="I6" s="9"/>
      <c r="J6" s="10" t="s">
        <v>99</v>
      </c>
      <c r="K6" s="11"/>
      <c r="L6" s="11"/>
      <c r="M6" s="11"/>
      <c r="N6" s="11"/>
      <c r="O6" s="11"/>
      <c r="P6" s="11"/>
      <c r="Q6" s="13"/>
      <c r="R6" s="9"/>
      <c r="S6" s="10" t="s">
        <v>100</v>
      </c>
      <c r="T6" s="11"/>
      <c r="U6" s="11"/>
      <c r="V6" s="11"/>
      <c r="W6" s="11"/>
      <c r="X6" s="11"/>
      <c r="Y6" s="11"/>
      <c r="Z6" s="14"/>
    </row>
    <row r="7" ht="24.0" customHeight="1">
      <c r="A7" s="15"/>
      <c r="B7" s="16" t="s">
        <v>13</v>
      </c>
      <c r="C7" s="16" t="s">
        <v>7</v>
      </c>
      <c r="D7" s="16" t="s">
        <v>8</v>
      </c>
      <c r="E7" s="16" t="s">
        <v>60</v>
      </c>
      <c r="F7" s="16" t="s">
        <v>61</v>
      </c>
      <c r="G7" s="16" t="s">
        <v>11</v>
      </c>
      <c r="H7" s="17" t="s">
        <v>12</v>
      </c>
      <c r="I7" s="16"/>
      <c r="J7" s="16" t="s">
        <v>13</v>
      </c>
      <c r="K7" s="16" t="s">
        <v>7</v>
      </c>
      <c r="L7" s="16" t="s">
        <v>8</v>
      </c>
      <c r="M7" s="16" t="s">
        <v>60</v>
      </c>
      <c r="N7" s="16" t="s">
        <v>14</v>
      </c>
      <c r="O7" s="16" t="s">
        <v>61</v>
      </c>
      <c r="P7" s="16" t="s">
        <v>11</v>
      </c>
      <c r="Q7" s="17" t="s">
        <v>12</v>
      </c>
      <c r="R7" s="16"/>
      <c r="S7" s="16" t="s">
        <v>13</v>
      </c>
      <c r="T7" s="16" t="s">
        <v>7</v>
      </c>
      <c r="U7" s="16" t="s">
        <v>8</v>
      </c>
      <c r="V7" s="16" t="s">
        <v>60</v>
      </c>
      <c r="W7" s="16" t="s">
        <v>14</v>
      </c>
      <c r="X7" s="16" t="s">
        <v>61</v>
      </c>
      <c r="Y7" s="16" t="s">
        <v>11</v>
      </c>
      <c r="Z7" s="17" t="s">
        <v>12</v>
      </c>
    </row>
    <row r="8" ht="12.0" customHeight="1">
      <c r="A8" s="9"/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2.0" customHeight="1">
      <c r="A9" s="19" t="s">
        <v>62</v>
      </c>
      <c r="B9" s="9">
        <v>10845.0</v>
      </c>
      <c r="C9" s="9">
        <v>16.0</v>
      </c>
      <c r="D9" s="9">
        <v>44.0</v>
      </c>
      <c r="E9" s="9">
        <v>323.0</v>
      </c>
      <c r="F9" s="18" t="s">
        <v>23</v>
      </c>
      <c r="G9" s="9">
        <f t="shared" ref="G9:G17" si="3">SUM(B9:F9)</f>
        <v>11228</v>
      </c>
      <c r="H9" s="22">
        <f>G9/G19</f>
        <v>0.6414533821</v>
      </c>
      <c r="I9" s="9"/>
      <c r="J9" s="9">
        <v>2164.0</v>
      </c>
      <c r="K9" s="9">
        <v>40.0</v>
      </c>
      <c r="L9" s="9">
        <v>55.0</v>
      </c>
      <c r="M9" s="9">
        <v>520.0</v>
      </c>
      <c r="N9" s="9">
        <v>11.0</v>
      </c>
      <c r="O9" s="9">
        <v>18.0</v>
      </c>
      <c r="P9" s="9">
        <f t="shared" ref="P9:P17" si="4">SUM(J9:O9)</f>
        <v>2808</v>
      </c>
      <c r="Q9" s="22">
        <f>P9/P19</f>
        <v>0.8244274809</v>
      </c>
      <c r="R9" s="9"/>
      <c r="S9" s="9">
        <f t="shared" ref="S9:V9" si="1">B9+J9</f>
        <v>13009</v>
      </c>
      <c r="T9" s="9">
        <f t="shared" si="1"/>
        <v>56</v>
      </c>
      <c r="U9" s="9">
        <f t="shared" si="1"/>
        <v>99</v>
      </c>
      <c r="V9" s="9">
        <f t="shared" si="1"/>
        <v>843</v>
      </c>
      <c r="W9" s="9">
        <f t="shared" ref="W9:X9" si="2">N9</f>
        <v>11</v>
      </c>
      <c r="X9" s="9">
        <f t="shared" si="2"/>
        <v>18</v>
      </c>
      <c r="Y9" s="9">
        <f t="shared" ref="Y9:Y17" si="7">SUM(S9:X9)</f>
        <v>14036</v>
      </c>
      <c r="Z9" s="22">
        <f>Y9/Y19</f>
        <v>0.6712577714</v>
      </c>
    </row>
    <row r="10" ht="12.0" customHeight="1">
      <c r="A10" s="19" t="s">
        <v>16</v>
      </c>
      <c r="B10" s="9">
        <v>0.0</v>
      </c>
      <c r="C10" s="9">
        <v>1964.0</v>
      </c>
      <c r="D10" s="9">
        <v>2453.0</v>
      </c>
      <c r="E10" s="9">
        <v>39.0</v>
      </c>
      <c r="F10" s="18" t="s">
        <v>23</v>
      </c>
      <c r="G10" s="9">
        <f t="shared" si="3"/>
        <v>4456</v>
      </c>
      <c r="H10" s="22">
        <f>G10/G19</f>
        <v>0.2545703839</v>
      </c>
      <c r="I10" s="9"/>
      <c r="J10" s="9">
        <v>0.0</v>
      </c>
      <c r="K10" s="9">
        <v>137.0</v>
      </c>
      <c r="L10" s="9">
        <v>56.0</v>
      </c>
      <c r="M10" s="9">
        <v>9.0</v>
      </c>
      <c r="N10" s="9">
        <v>0.0</v>
      </c>
      <c r="O10" s="9">
        <v>1.0</v>
      </c>
      <c r="P10" s="9">
        <f t="shared" si="4"/>
        <v>203</v>
      </c>
      <c r="Q10" s="22">
        <f>P10/P19</f>
        <v>0.05960070464</v>
      </c>
      <c r="R10" s="9"/>
      <c r="S10" s="9">
        <f t="shared" ref="S10:V10" si="5">B10+J10</f>
        <v>0</v>
      </c>
      <c r="T10" s="9">
        <f t="shared" si="5"/>
        <v>2101</v>
      </c>
      <c r="U10" s="9">
        <f t="shared" si="5"/>
        <v>2509</v>
      </c>
      <c r="V10" s="9">
        <f t="shared" si="5"/>
        <v>48</v>
      </c>
      <c r="W10" s="9">
        <f t="shared" ref="W10:X10" si="6">N10</f>
        <v>0</v>
      </c>
      <c r="X10" s="9">
        <f t="shared" si="6"/>
        <v>1</v>
      </c>
      <c r="Y10" s="9">
        <f t="shared" si="7"/>
        <v>4659</v>
      </c>
      <c r="Z10" s="22">
        <f>Y10/Y19</f>
        <v>0.2228120516</v>
      </c>
    </row>
    <row r="11" ht="12.0" customHeight="1">
      <c r="A11" s="19" t="s">
        <v>17</v>
      </c>
      <c r="B11" s="9">
        <v>0.0</v>
      </c>
      <c r="C11" s="9">
        <v>1708.0</v>
      </c>
      <c r="D11" s="9">
        <v>0.0</v>
      </c>
      <c r="E11" s="9">
        <v>0.0</v>
      </c>
      <c r="F11" s="18" t="s">
        <v>23</v>
      </c>
      <c r="G11" s="9">
        <f t="shared" si="3"/>
        <v>1708</v>
      </c>
      <c r="H11" s="22">
        <f>G11/G19</f>
        <v>0.09757769653</v>
      </c>
      <c r="I11" s="9"/>
      <c r="J11" s="9">
        <v>0.0</v>
      </c>
      <c r="K11" s="9">
        <v>344.0</v>
      </c>
      <c r="L11" s="9">
        <v>0.0</v>
      </c>
      <c r="M11" s="9">
        <v>1.0</v>
      </c>
      <c r="N11" s="9">
        <v>0.0</v>
      </c>
      <c r="O11" s="9">
        <v>1.0</v>
      </c>
      <c r="P11" s="9">
        <f t="shared" si="4"/>
        <v>346</v>
      </c>
      <c r="Q11" s="22">
        <f>P11/P19</f>
        <v>0.1015854375</v>
      </c>
      <c r="R11" s="9"/>
      <c r="S11" s="9">
        <f t="shared" ref="S11:V11" si="8">B11+J11</f>
        <v>0</v>
      </c>
      <c r="T11" s="9">
        <f t="shared" si="8"/>
        <v>2052</v>
      </c>
      <c r="U11" s="9">
        <f t="shared" si="8"/>
        <v>0</v>
      </c>
      <c r="V11" s="9">
        <f t="shared" si="8"/>
        <v>1</v>
      </c>
      <c r="W11" s="9">
        <f t="shared" ref="W11:X11" si="9">N11</f>
        <v>0</v>
      </c>
      <c r="X11" s="9">
        <f t="shared" si="9"/>
        <v>1</v>
      </c>
      <c r="Y11" s="9">
        <f t="shared" si="7"/>
        <v>2054</v>
      </c>
      <c r="Z11" s="22">
        <f>Y11/Y19</f>
        <v>0.09823051172</v>
      </c>
    </row>
    <row r="12" ht="12.0" customHeight="1">
      <c r="A12" s="19" t="s">
        <v>18</v>
      </c>
      <c r="B12" s="9">
        <v>0.0</v>
      </c>
      <c r="C12" s="9">
        <v>2.0</v>
      </c>
      <c r="D12" s="9">
        <v>24.0</v>
      </c>
      <c r="E12" s="9">
        <v>0.0</v>
      </c>
      <c r="F12" s="18" t="s">
        <v>23</v>
      </c>
      <c r="G12" s="9">
        <f t="shared" si="3"/>
        <v>26</v>
      </c>
      <c r="H12" s="22">
        <f>G12/G19</f>
        <v>0.001485374771</v>
      </c>
      <c r="I12" s="9"/>
      <c r="J12" s="9">
        <v>0.0</v>
      </c>
      <c r="K12" s="9">
        <v>0.0</v>
      </c>
      <c r="L12" s="9">
        <v>0.0</v>
      </c>
      <c r="M12" s="9">
        <v>0.0</v>
      </c>
      <c r="N12" s="9">
        <v>0.0</v>
      </c>
      <c r="O12" s="9">
        <v>0.0</v>
      </c>
      <c r="P12" s="9">
        <f t="shared" si="4"/>
        <v>0</v>
      </c>
      <c r="Q12" s="22">
        <f>P12/P19</f>
        <v>0</v>
      </c>
      <c r="R12" s="9"/>
      <c r="S12" s="9">
        <f t="shared" ref="S12:V12" si="10">B12+J12</f>
        <v>0</v>
      </c>
      <c r="T12" s="9">
        <f t="shared" si="10"/>
        <v>2</v>
      </c>
      <c r="U12" s="9">
        <f t="shared" si="10"/>
        <v>24</v>
      </c>
      <c r="V12" s="9">
        <f t="shared" si="10"/>
        <v>0</v>
      </c>
      <c r="W12" s="9">
        <f t="shared" ref="W12:X12" si="11">N12</f>
        <v>0</v>
      </c>
      <c r="X12" s="9">
        <f t="shared" si="11"/>
        <v>0</v>
      </c>
      <c r="Y12" s="9">
        <f t="shared" si="7"/>
        <v>26</v>
      </c>
      <c r="Z12" s="22">
        <f>Y12/Y19</f>
        <v>0.001243424199</v>
      </c>
    </row>
    <row r="13" ht="12.0" customHeight="1">
      <c r="A13" s="19" t="s">
        <v>63</v>
      </c>
      <c r="B13" s="9">
        <v>0.0</v>
      </c>
      <c r="C13" s="9">
        <v>23.0</v>
      </c>
      <c r="D13" s="9">
        <v>28.0</v>
      </c>
      <c r="E13" s="9">
        <v>1.0</v>
      </c>
      <c r="F13" s="18" t="s">
        <v>23</v>
      </c>
      <c r="G13" s="9">
        <f t="shared" si="3"/>
        <v>52</v>
      </c>
      <c r="H13" s="22">
        <f>G13/G19</f>
        <v>0.002970749543</v>
      </c>
      <c r="I13" s="9"/>
      <c r="J13" s="9">
        <v>0.0</v>
      </c>
      <c r="K13" s="9">
        <v>22.0</v>
      </c>
      <c r="L13" s="9">
        <v>7.0</v>
      </c>
      <c r="M13" s="9">
        <v>1.0</v>
      </c>
      <c r="N13" s="9">
        <v>0.0</v>
      </c>
      <c r="O13" s="9">
        <v>7.0</v>
      </c>
      <c r="P13" s="9">
        <f t="shared" si="4"/>
        <v>37</v>
      </c>
      <c r="Q13" s="22">
        <f>P13/P19</f>
        <v>0.01086318262</v>
      </c>
      <c r="R13" s="9"/>
      <c r="S13" s="9">
        <f t="shared" ref="S13:V13" si="12">B13+J13</f>
        <v>0</v>
      </c>
      <c r="T13" s="9">
        <f t="shared" si="12"/>
        <v>45</v>
      </c>
      <c r="U13" s="9">
        <f t="shared" si="12"/>
        <v>35</v>
      </c>
      <c r="V13" s="9">
        <f t="shared" si="12"/>
        <v>2</v>
      </c>
      <c r="W13" s="9">
        <f t="shared" ref="W13:X13" si="13">N13</f>
        <v>0</v>
      </c>
      <c r="X13" s="9">
        <f t="shared" si="13"/>
        <v>7</v>
      </c>
      <c r="Y13" s="9">
        <f t="shared" si="7"/>
        <v>89</v>
      </c>
      <c r="Z13" s="22">
        <f>Y13/Y19</f>
        <v>0.004256336681</v>
      </c>
    </row>
    <row r="14" ht="12.0" customHeight="1">
      <c r="A14" s="19" t="s">
        <v>19</v>
      </c>
      <c r="B14" s="9">
        <v>0.0</v>
      </c>
      <c r="C14" s="9">
        <v>28.0</v>
      </c>
      <c r="D14" s="9">
        <v>0.0</v>
      </c>
      <c r="E14" s="9">
        <v>0.0</v>
      </c>
      <c r="F14" s="18" t="s">
        <v>23</v>
      </c>
      <c r="G14" s="9">
        <f t="shared" si="3"/>
        <v>28</v>
      </c>
      <c r="H14" s="22">
        <f>G14/G19</f>
        <v>0.001599634369</v>
      </c>
      <c r="I14" s="9"/>
      <c r="J14" s="9">
        <v>0.0</v>
      </c>
      <c r="K14" s="9">
        <v>8.0</v>
      </c>
      <c r="L14" s="9">
        <v>0.0</v>
      </c>
      <c r="M14" s="9">
        <v>0.0</v>
      </c>
      <c r="N14" s="9">
        <v>0.0</v>
      </c>
      <c r="O14" s="9">
        <v>0.0</v>
      </c>
      <c r="P14" s="9">
        <f t="shared" si="4"/>
        <v>8</v>
      </c>
      <c r="Q14" s="22">
        <f>P14/P19</f>
        <v>0.002348796242</v>
      </c>
      <c r="R14" s="9"/>
      <c r="S14" s="9">
        <f t="shared" ref="S14:V14" si="14">B14+J14</f>
        <v>0</v>
      </c>
      <c r="T14" s="9">
        <f t="shared" si="14"/>
        <v>36</v>
      </c>
      <c r="U14" s="9">
        <f t="shared" si="14"/>
        <v>0</v>
      </c>
      <c r="V14" s="9">
        <f t="shared" si="14"/>
        <v>0</v>
      </c>
      <c r="W14" s="9">
        <f t="shared" ref="W14:X14" si="15">N14</f>
        <v>0</v>
      </c>
      <c r="X14" s="9">
        <f t="shared" si="15"/>
        <v>0</v>
      </c>
      <c r="Y14" s="9">
        <f t="shared" si="7"/>
        <v>36</v>
      </c>
      <c r="Z14" s="22">
        <f>Y14/Y19</f>
        <v>0.001721664275</v>
      </c>
    </row>
    <row r="15" ht="12.0" customHeight="1">
      <c r="A15" s="19" t="s">
        <v>64</v>
      </c>
      <c r="B15" s="9">
        <v>0.0</v>
      </c>
      <c r="C15" s="9">
        <v>4.0</v>
      </c>
      <c r="D15" s="9">
        <v>0.0</v>
      </c>
      <c r="E15" s="9">
        <v>0.0</v>
      </c>
      <c r="F15" s="18" t="s">
        <v>23</v>
      </c>
      <c r="G15" s="9">
        <f t="shared" si="3"/>
        <v>4</v>
      </c>
      <c r="H15" s="22">
        <f>G15/G19</f>
        <v>0.0002285191956</v>
      </c>
      <c r="I15" s="9"/>
      <c r="J15" s="9">
        <v>0.0</v>
      </c>
      <c r="K15" s="9">
        <v>2.0</v>
      </c>
      <c r="L15" s="9">
        <v>0.0</v>
      </c>
      <c r="M15" s="9">
        <v>0.0</v>
      </c>
      <c r="N15" s="9">
        <v>0.0</v>
      </c>
      <c r="O15" s="9">
        <v>0.0</v>
      </c>
      <c r="P15" s="9">
        <f t="shared" si="4"/>
        <v>2</v>
      </c>
      <c r="Q15" s="22">
        <f>P15/P19</f>
        <v>0.0005871990605</v>
      </c>
      <c r="R15" s="9"/>
      <c r="S15" s="9">
        <f t="shared" ref="S15:V15" si="16">B15+J15</f>
        <v>0</v>
      </c>
      <c r="T15" s="9">
        <f t="shared" si="16"/>
        <v>6</v>
      </c>
      <c r="U15" s="9">
        <f t="shared" si="16"/>
        <v>0</v>
      </c>
      <c r="V15" s="9">
        <f t="shared" si="16"/>
        <v>0</v>
      </c>
      <c r="W15" s="9">
        <f t="shared" ref="W15:X15" si="17">N15</f>
        <v>0</v>
      </c>
      <c r="X15" s="9">
        <f t="shared" si="17"/>
        <v>0</v>
      </c>
      <c r="Y15" s="9">
        <f t="shared" si="7"/>
        <v>6</v>
      </c>
      <c r="Z15" s="22">
        <f>Y15/Y19</f>
        <v>0.0002869440459</v>
      </c>
    </row>
    <row r="16" ht="12.0" customHeight="1">
      <c r="A16" s="19" t="s">
        <v>65</v>
      </c>
      <c r="B16" s="9">
        <v>0.0</v>
      </c>
      <c r="C16" s="9">
        <v>1.0</v>
      </c>
      <c r="D16" s="9">
        <v>0.0</v>
      </c>
      <c r="E16" s="9">
        <v>0.0</v>
      </c>
      <c r="F16" s="18" t="s">
        <v>23</v>
      </c>
      <c r="G16" s="9">
        <f t="shared" si="3"/>
        <v>1</v>
      </c>
      <c r="H16" s="22">
        <f>G16/G19</f>
        <v>0.0000571297989</v>
      </c>
      <c r="I16" s="9"/>
      <c r="J16" s="9">
        <v>0.0</v>
      </c>
      <c r="K16" s="9">
        <v>1.0</v>
      </c>
      <c r="L16" s="9">
        <v>0.0</v>
      </c>
      <c r="M16" s="9">
        <v>0.0</v>
      </c>
      <c r="N16" s="9">
        <v>0.0</v>
      </c>
      <c r="O16" s="9">
        <v>0.0</v>
      </c>
      <c r="P16" s="9">
        <f t="shared" si="4"/>
        <v>1</v>
      </c>
      <c r="Q16" s="22">
        <f>P16/P19</f>
        <v>0.0002935995302</v>
      </c>
      <c r="R16" s="9"/>
      <c r="S16" s="9">
        <f t="shared" ref="S16:V16" si="18">B16+J16</f>
        <v>0</v>
      </c>
      <c r="T16" s="9">
        <f t="shared" si="18"/>
        <v>2</v>
      </c>
      <c r="U16" s="9">
        <f t="shared" si="18"/>
        <v>0</v>
      </c>
      <c r="V16" s="9">
        <f t="shared" si="18"/>
        <v>0</v>
      </c>
      <c r="W16" s="9">
        <f t="shared" ref="W16:X16" si="19">N16</f>
        <v>0</v>
      </c>
      <c r="X16" s="9">
        <f t="shared" si="19"/>
        <v>0</v>
      </c>
      <c r="Y16" s="9">
        <f t="shared" si="7"/>
        <v>2</v>
      </c>
      <c r="Z16" s="22">
        <f>Y16/Y19</f>
        <v>0.0000956480153</v>
      </c>
    </row>
    <row r="17" ht="12.0" customHeight="1">
      <c r="A17" s="19" t="s">
        <v>66</v>
      </c>
      <c r="B17" s="9">
        <v>0.0</v>
      </c>
      <c r="C17" s="9">
        <v>1.0</v>
      </c>
      <c r="D17" s="9">
        <v>0.0</v>
      </c>
      <c r="E17" s="9">
        <v>0.0</v>
      </c>
      <c r="F17" s="18" t="s">
        <v>23</v>
      </c>
      <c r="G17" s="9">
        <f t="shared" si="3"/>
        <v>1</v>
      </c>
      <c r="H17" s="22">
        <f>G17/G19</f>
        <v>0.0000571297989</v>
      </c>
      <c r="I17" s="9"/>
      <c r="J17" s="9">
        <v>0.0</v>
      </c>
      <c r="K17" s="9">
        <v>1.0</v>
      </c>
      <c r="L17" s="9">
        <v>0.0</v>
      </c>
      <c r="M17" s="9">
        <v>0.0</v>
      </c>
      <c r="N17" s="9">
        <v>0.0</v>
      </c>
      <c r="O17" s="9">
        <v>0.0</v>
      </c>
      <c r="P17" s="9">
        <f t="shared" si="4"/>
        <v>1</v>
      </c>
      <c r="Q17" s="22">
        <f>P17/P19</f>
        <v>0.0002935995302</v>
      </c>
      <c r="R17" s="9"/>
      <c r="S17" s="9">
        <f t="shared" ref="S17:V17" si="20">B17+J17</f>
        <v>0</v>
      </c>
      <c r="T17" s="9">
        <f t="shared" si="20"/>
        <v>2</v>
      </c>
      <c r="U17" s="9">
        <f t="shared" si="20"/>
        <v>0</v>
      </c>
      <c r="V17" s="9">
        <f t="shared" si="20"/>
        <v>0</v>
      </c>
      <c r="W17" s="9">
        <f t="shared" ref="W17:X17" si="21">N17</f>
        <v>0</v>
      </c>
      <c r="X17" s="9">
        <f t="shared" si="21"/>
        <v>0</v>
      </c>
      <c r="Y17" s="9">
        <f t="shared" si="7"/>
        <v>2</v>
      </c>
      <c r="Z17" s="22">
        <f>Y17/Y19</f>
        <v>0.0000956480153</v>
      </c>
    </row>
    <row r="18" ht="12.0" customHeight="1">
      <c r="A18" s="19"/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2.0" customHeight="1">
      <c r="A19" s="26" t="s">
        <v>11</v>
      </c>
      <c r="B19" s="27">
        <f t="shared" ref="B19:E19" si="22">SUM(B9:B17)</f>
        <v>10845</v>
      </c>
      <c r="C19" s="27">
        <f t="shared" si="22"/>
        <v>3747</v>
      </c>
      <c r="D19" s="27">
        <f t="shared" si="22"/>
        <v>2549</v>
      </c>
      <c r="E19" s="27">
        <f t="shared" si="22"/>
        <v>363</v>
      </c>
      <c r="F19" s="47" t="s">
        <v>23</v>
      </c>
      <c r="G19" s="27">
        <f>SUM(B19:F19)</f>
        <v>17504</v>
      </c>
      <c r="H19" s="28">
        <f>G19/G19</f>
        <v>1</v>
      </c>
      <c r="I19" s="27"/>
      <c r="J19" s="27">
        <f t="shared" ref="J19:O19" si="23">SUM(J9:J17)</f>
        <v>2164</v>
      </c>
      <c r="K19" s="27">
        <f t="shared" si="23"/>
        <v>555</v>
      </c>
      <c r="L19" s="27">
        <f t="shared" si="23"/>
        <v>118</v>
      </c>
      <c r="M19" s="27">
        <f t="shared" si="23"/>
        <v>531</v>
      </c>
      <c r="N19" s="27">
        <f t="shared" si="23"/>
        <v>11</v>
      </c>
      <c r="O19" s="27">
        <f t="shared" si="23"/>
        <v>27</v>
      </c>
      <c r="P19" s="27">
        <f>SUM(J19:O19)</f>
        <v>3406</v>
      </c>
      <c r="Q19" s="28">
        <f>P19/P19</f>
        <v>1</v>
      </c>
      <c r="R19" s="27"/>
      <c r="S19" s="27">
        <f t="shared" ref="S19:V19" si="24">B19+J19</f>
        <v>13009</v>
      </c>
      <c r="T19" s="27">
        <f t="shared" si="24"/>
        <v>4302</v>
      </c>
      <c r="U19" s="27">
        <f t="shared" si="24"/>
        <v>2667</v>
      </c>
      <c r="V19" s="27">
        <f t="shared" si="24"/>
        <v>894</v>
      </c>
      <c r="W19" s="27">
        <f t="shared" ref="W19:X19" si="25">N19</f>
        <v>11</v>
      </c>
      <c r="X19" s="27">
        <f t="shared" si="25"/>
        <v>27</v>
      </c>
      <c r="Y19" s="27">
        <f>SUM(S19:X19)</f>
        <v>20910</v>
      </c>
      <c r="Z19" s="28">
        <f>Y19/Y19</f>
        <v>1</v>
      </c>
    </row>
    <row r="20" ht="12.0" customHeight="1">
      <c r="A20" s="26" t="s">
        <v>12</v>
      </c>
      <c r="B20" s="28">
        <f>B19/G19</f>
        <v>0.6195726691</v>
      </c>
      <c r="C20" s="28">
        <f>C19/G19</f>
        <v>0.2140653565</v>
      </c>
      <c r="D20" s="28">
        <f>D19/G19</f>
        <v>0.1456238574</v>
      </c>
      <c r="E20" s="28">
        <f>E19/G19</f>
        <v>0.020738117</v>
      </c>
      <c r="F20" s="47" t="s">
        <v>23</v>
      </c>
      <c r="G20" s="28">
        <f>G19/G19</f>
        <v>1</v>
      </c>
      <c r="H20" s="28"/>
      <c r="I20" s="28"/>
      <c r="J20" s="28">
        <f>J19/P19</f>
        <v>0.6353493834</v>
      </c>
      <c r="K20" s="28">
        <f>K19/P19</f>
        <v>0.1629477393</v>
      </c>
      <c r="L20" s="28">
        <f>L19/P19</f>
        <v>0.03464474457</v>
      </c>
      <c r="M20" s="28">
        <f>M19/P19</f>
        <v>0.1559013506</v>
      </c>
      <c r="N20" s="28">
        <f>N19/P19</f>
        <v>0.003229594833</v>
      </c>
      <c r="O20" s="28">
        <f>O19/P19</f>
        <v>0.007927187317</v>
      </c>
      <c r="P20" s="28">
        <f>P19/P19</f>
        <v>1</v>
      </c>
      <c r="Q20" s="28"/>
      <c r="R20" s="28"/>
      <c r="S20" s="28">
        <f>S19/Y19</f>
        <v>0.6221425155</v>
      </c>
      <c r="T20" s="28">
        <f>T19/Y19</f>
        <v>0.2057388809</v>
      </c>
      <c r="U20" s="28">
        <f>U19/Y19</f>
        <v>0.1275466284</v>
      </c>
      <c r="V20" s="28">
        <f>V19/Y19</f>
        <v>0.04275466284</v>
      </c>
      <c r="W20" s="28">
        <f>W19/Y19</f>
        <v>0.0005260640842</v>
      </c>
      <c r="X20" s="28">
        <f>X19/Y19</f>
        <v>0.001291248207</v>
      </c>
      <c r="Y20" s="28">
        <f>Y19/Y19</f>
        <v>1</v>
      </c>
      <c r="Z20" s="28"/>
    </row>
    <row r="21" ht="12.0" customHeight="1">
      <c r="A21" s="29" t="s">
        <v>21</v>
      </c>
      <c r="B21" s="9">
        <f t="shared" ref="B21:E21" si="26">SUM(B10:B17)</f>
        <v>0</v>
      </c>
      <c r="C21" s="9">
        <f t="shared" si="26"/>
        <v>3731</v>
      </c>
      <c r="D21" s="9">
        <f t="shared" si="26"/>
        <v>2505</v>
      </c>
      <c r="E21" s="9">
        <f t="shared" si="26"/>
        <v>40</v>
      </c>
      <c r="F21" s="18" t="s">
        <v>23</v>
      </c>
      <c r="G21" s="9">
        <f>SUM(G10:G17)</f>
        <v>6276</v>
      </c>
      <c r="H21" s="9"/>
      <c r="I21" s="9"/>
      <c r="J21" s="9">
        <f t="shared" ref="J21:P21" si="27">SUM(J10:J17)</f>
        <v>0</v>
      </c>
      <c r="K21" s="9">
        <f t="shared" si="27"/>
        <v>515</v>
      </c>
      <c r="L21" s="9">
        <f t="shared" si="27"/>
        <v>63</v>
      </c>
      <c r="M21" s="9">
        <f t="shared" si="27"/>
        <v>11</v>
      </c>
      <c r="N21" s="9">
        <f t="shared" si="27"/>
        <v>0</v>
      </c>
      <c r="O21" s="9">
        <f t="shared" si="27"/>
        <v>9</v>
      </c>
      <c r="P21" s="9">
        <f t="shared" si="27"/>
        <v>598</v>
      </c>
      <c r="Q21" s="9"/>
      <c r="R21" s="9"/>
      <c r="S21" s="9">
        <f t="shared" ref="S21:Y21" si="28">SUM(S10:S17)</f>
        <v>0</v>
      </c>
      <c r="T21" s="9">
        <f t="shared" si="28"/>
        <v>4246</v>
      </c>
      <c r="U21" s="9">
        <f t="shared" si="28"/>
        <v>2568</v>
      </c>
      <c r="V21" s="9">
        <f t="shared" si="28"/>
        <v>51</v>
      </c>
      <c r="W21" s="9">
        <f t="shared" si="28"/>
        <v>0</v>
      </c>
      <c r="X21" s="9">
        <f t="shared" si="28"/>
        <v>9</v>
      </c>
      <c r="Y21" s="9">
        <f t="shared" si="28"/>
        <v>6874</v>
      </c>
      <c r="Z21" s="9"/>
    </row>
    <row r="22" ht="12.0" customHeight="1">
      <c r="A22" s="29" t="s">
        <v>22</v>
      </c>
      <c r="B22" s="22">
        <f t="shared" ref="B22:E22" si="29">B21/B19</f>
        <v>0</v>
      </c>
      <c r="C22" s="22">
        <f t="shared" si="29"/>
        <v>0.9957299173</v>
      </c>
      <c r="D22" s="22">
        <f t="shared" si="29"/>
        <v>0.9827383288</v>
      </c>
      <c r="E22" s="22">
        <f t="shared" si="29"/>
        <v>0.1101928375</v>
      </c>
      <c r="F22" s="18" t="s">
        <v>23</v>
      </c>
      <c r="G22" s="22">
        <f>G21/G19</f>
        <v>0.3585466179</v>
      </c>
      <c r="H22" s="22"/>
      <c r="I22" s="22"/>
      <c r="J22" s="22">
        <f t="shared" ref="J22:P22" si="30">J21/J19</f>
        <v>0</v>
      </c>
      <c r="K22" s="22">
        <f t="shared" si="30"/>
        <v>0.9279279279</v>
      </c>
      <c r="L22" s="22">
        <f t="shared" si="30"/>
        <v>0.5338983051</v>
      </c>
      <c r="M22" s="22">
        <f t="shared" si="30"/>
        <v>0.02071563089</v>
      </c>
      <c r="N22" s="22">
        <f t="shared" si="30"/>
        <v>0</v>
      </c>
      <c r="O22" s="22">
        <f t="shared" si="30"/>
        <v>0.3333333333</v>
      </c>
      <c r="P22" s="22">
        <f t="shared" si="30"/>
        <v>0.1755725191</v>
      </c>
      <c r="Q22" s="22"/>
      <c r="R22" s="22"/>
      <c r="S22" s="22">
        <f t="shared" ref="S22:Y22" si="31">S21/S19</f>
        <v>0</v>
      </c>
      <c r="T22" s="22">
        <f t="shared" si="31"/>
        <v>0.9869827987</v>
      </c>
      <c r="U22" s="22">
        <f t="shared" si="31"/>
        <v>0.96287964</v>
      </c>
      <c r="V22" s="22">
        <f t="shared" si="31"/>
        <v>0.05704697987</v>
      </c>
      <c r="W22" s="22">
        <f t="shared" si="31"/>
        <v>0</v>
      </c>
      <c r="X22" s="22">
        <f t="shared" si="31"/>
        <v>0.3333333333</v>
      </c>
      <c r="Y22" s="22">
        <f t="shared" si="31"/>
        <v>0.3287422286</v>
      </c>
      <c r="Z22" s="22"/>
    </row>
    <row r="23" ht="12.0" customHeight="1">
      <c r="A23" s="31" t="s">
        <v>24</v>
      </c>
      <c r="B23" s="32">
        <f>B21/G21</f>
        <v>0</v>
      </c>
      <c r="C23" s="32">
        <f>C21/G21</f>
        <v>0.5944869344</v>
      </c>
      <c r="D23" s="32">
        <f>D21/G21</f>
        <v>0.3991395793</v>
      </c>
      <c r="E23" s="32">
        <f>E21/G21</f>
        <v>0.006373486297</v>
      </c>
      <c r="F23" s="48" t="s">
        <v>23</v>
      </c>
      <c r="G23" s="32">
        <f>G21/G21</f>
        <v>1</v>
      </c>
      <c r="H23" s="32"/>
      <c r="I23" s="32"/>
      <c r="J23" s="32">
        <f>J21/P21</f>
        <v>0</v>
      </c>
      <c r="K23" s="32">
        <f>K21/P21</f>
        <v>0.8612040134</v>
      </c>
      <c r="L23" s="32">
        <f>L21/P21</f>
        <v>0.1053511706</v>
      </c>
      <c r="M23" s="32">
        <f>M21/P21</f>
        <v>0.01839464883</v>
      </c>
      <c r="N23" s="32">
        <f>N21/P21</f>
        <v>0</v>
      </c>
      <c r="O23" s="32">
        <f>O21/P21</f>
        <v>0.01505016722</v>
      </c>
      <c r="P23" s="32">
        <f>P21/P21</f>
        <v>1</v>
      </c>
      <c r="Q23" s="32"/>
      <c r="R23" s="32"/>
      <c r="S23" s="32">
        <f>S21/Y21</f>
        <v>0</v>
      </c>
      <c r="T23" s="32">
        <f>T21/Y21</f>
        <v>0.6176898458</v>
      </c>
      <c r="U23" s="32">
        <f>U21/Y21</f>
        <v>0.3735816119</v>
      </c>
      <c r="V23" s="32">
        <f>V21/Y21</f>
        <v>0.007419260983</v>
      </c>
      <c r="W23" s="32">
        <f>W21/Y21</f>
        <v>0</v>
      </c>
      <c r="X23" s="32">
        <f>X21/Y21</f>
        <v>0.00130928135</v>
      </c>
      <c r="Y23" s="32">
        <f>Y21/Y21</f>
        <v>1</v>
      </c>
      <c r="Z23" s="32"/>
    </row>
    <row r="24" ht="12.0" customHeight="1">
      <c r="A24" s="33"/>
      <c r="B24" s="9"/>
      <c r="C24" s="9"/>
      <c r="D24" s="9"/>
      <c r="E24" s="9"/>
      <c r="F24" s="9"/>
      <c r="G24" s="9"/>
      <c r="H24" s="9"/>
      <c r="I24" s="9"/>
      <c r="J24" s="9"/>
      <c r="K24" s="9"/>
      <c r="L24" s="33"/>
      <c r="M24" s="34"/>
      <c r="N24" s="35" t="s">
        <v>25</v>
      </c>
      <c r="O24" s="36"/>
      <c r="P24" s="36"/>
      <c r="Q24" s="33"/>
      <c r="R24" s="9"/>
      <c r="S24" s="4"/>
    </row>
    <row r="25" ht="12.0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4"/>
    </row>
    <row r="26" ht="12.0" customHeight="1">
      <c r="A26" s="1" t="s">
        <v>106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7"/>
      <c r="R26" s="37"/>
      <c r="S26" s="4"/>
    </row>
    <row r="27" ht="12.0" customHeight="1">
      <c r="A27" s="2" t="s">
        <v>107</v>
      </c>
      <c r="B27" s="5"/>
      <c r="C27" s="5"/>
      <c r="D27" s="1"/>
      <c r="E27" s="1"/>
      <c r="F27" s="1"/>
      <c r="G27" s="1"/>
      <c r="H27" s="1"/>
      <c r="I27" s="1"/>
      <c r="J27" s="1"/>
      <c r="K27" s="1"/>
      <c r="L27" s="37"/>
      <c r="M27" s="37"/>
      <c r="N27" s="37"/>
      <c r="O27" s="37"/>
      <c r="P27" s="37"/>
      <c r="Q27" s="37"/>
      <c r="R27" s="37"/>
      <c r="S27" s="4"/>
      <c r="T27" s="38"/>
      <c r="U27" s="39"/>
    </row>
    <row r="28" ht="12.0" customHeight="1">
      <c r="A28" s="75" t="s">
        <v>105</v>
      </c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4"/>
    </row>
    <row r="29" ht="12.0" customHeight="1">
      <c r="A29" s="1" t="s">
        <v>2</v>
      </c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4"/>
      <c r="T29" s="4"/>
    </row>
    <row r="30" ht="12.0" customHeight="1">
      <c r="A30" s="7"/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4"/>
      <c r="T30" s="40"/>
      <c r="U30" s="22"/>
    </row>
    <row r="31" ht="12.0" customHeight="1">
      <c r="A31" s="9"/>
      <c r="B31" s="10" t="s">
        <v>84</v>
      </c>
      <c r="C31" s="11"/>
      <c r="D31" s="11"/>
      <c r="E31" s="11"/>
      <c r="F31" s="11"/>
      <c r="G31" s="11"/>
      <c r="H31" s="12"/>
      <c r="I31" s="9"/>
      <c r="J31" s="10" t="s">
        <v>108</v>
      </c>
      <c r="K31" s="11"/>
      <c r="L31" s="11"/>
      <c r="M31" s="11"/>
      <c r="N31" s="11"/>
      <c r="O31" s="11"/>
      <c r="P31" s="11"/>
      <c r="Q31" s="13"/>
      <c r="R31" s="9"/>
      <c r="S31" s="10" t="s">
        <v>100</v>
      </c>
      <c r="T31" s="11"/>
      <c r="U31" s="11"/>
      <c r="V31" s="11"/>
      <c r="W31" s="11"/>
      <c r="X31" s="11"/>
      <c r="Y31" s="11"/>
      <c r="Z31" s="14"/>
    </row>
    <row r="32" ht="12.0" customHeight="1">
      <c r="A32" s="15"/>
      <c r="B32" s="16" t="s">
        <v>13</v>
      </c>
      <c r="C32" s="16" t="s">
        <v>7</v>
      </c>
      <c r="D32" s="16" t="s">
        <v>8</v>
      </c>
      <c r="E32" s="16" t="s">
        <v>60</v>
      </c>
      <c r="F32" s="16" t="s">
        <v>61</v>
      </c>
      <c r="G32" s="16" t="s">
        <v>11</v>
      </c>
      <c r="H32" s="17" t="s">
        <v>12</v>
      </c>
      <c r="I32" s="16"/>
      <c r="J32" s="16" t="s">
        <v>13</v>
      </c>
      <c r="K32" s="16" t="s">
        <v>7</v>
      </c>
      <c r="L32" s="16" t="s">
        <v>8</v>
      </c>
      <c r="M32" s="16" t="s">
        <v>60</v>
      </c>
      <c r="N32" s="16" t="s">
        <v>14</v>
      </c>
      <c r="O32" s="16" t="s">
        <v>61</v>
      </c>
      <c r="P32" s="16" t="s">
        <v>11</v>
      </c>
      <c r="Q32" s="17" t="s">
        <v>12</v>
      </c>
      <c r="R32" s="16"/>
      <c r="S32" s="16" t="s">
        <v>13</v>
      </c>
      <c r="T32" s="16" t="s">
        <v>7</v>
      </c>
      <c r="U32" s="16" t="s">
        <v>8</v>
      </c>
      <c r="V32" s="16" t="s">
        <v>60</v>
      </c>
      <c r="W32" s="16" t="s">
        <v>14</v>
      </c>
      <c r="X32" s="16" t="s">
        <v>61</v>
      </c>
      <c r="Y32" s="16" t="s">
        <v>11</v>
      </c>
      <c r="Z32" s="17" t="s">
        <v>12</v>
      </c>
    </row>
    <row r="33" ht="12.0" customHeight="1">
      <c r="A33" s="9"/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41"/>
      <c r="R33" s="9"/>
      <c r="S33" s="9"/>
      <c r="T33" s="9"/>
      <c r="U33" s="9"/>
      <c r="V33" s="9"/>
      <c r="W33" s="9"/>
      <c r="X33" s="9"/>
      <c r="Y33" s="9"/>
      <c r="Z33" s="9"/>
    </row>
    <row r="34" ht="12.0" customHeight="1">
      <c r="A34" s="19" t="s">
        <v>62</v>
      </c>
      <c r="B34" s="9">
        <v>2836540.0</v>
      </c>
      <c r="C34" s="9">
        <v>2420.0</v>
      </c>
      <c r="D34" s="9">
        <v>8620.0</v>
      </c>
      <c r="E34" s="9">
        <v>99870.0</v>
      </c>
      <c r="F34" s="18" t="s">
        <v>23</v>
      </c>
      <c r="G34" s="9">
        <v>2947440.0</v>
      </c>
      <c r="H34" s="22">
        <f>G34/G44</f>
        <v>0.7104062474</v>
      </c>
      <c r="I34" s="42"/>
      <c r="J34" s="9">
        <v>2089710.0</v>
      </c>
      <c r="K34" s="9">
        <v>39650.0</v>
      </c>
      <c r="L34" s="9">
        <v>66140.0</v>
      </c>
      <c r="M34" s="9">
        <v>584720.0</v>
      </c>
      <c r="N34" s="9" t="s">
        <v>27</v>
      </c>
      <c r="O34" s="9" t="s">
        <v>27</v>
      </c>
      <c r="P34" s="9">
        <v>2780220.0</v>
      </c>
      <c r="Q34" s="22">
        <f>P34/P44</f>
        <v>0.8407635222</v>
      </c>
      <c r="R34" s="42"/>
      <c r="S34" s="9">
        <f t="shared" ref="S34:V34" si="32">B34+J34</f>
        <v>4926250</v>
      </c>
      <c r="T34" s="9">
        <f t="shared" si="32"/>
        <v>42070</v>
      </c>
      <c r="U34" s="9">
        <f t="shared" si="32"/>
        <v>74760</v>
      </c>
      <c r="V34" s="9">
        <f t="shared" si="32"/>
        <v>684590</v>
      </c>
      <c r="W34" s="9" t="str">
        <f t="shared" ref="W34:X34" si="33">N34</f>
        <v>?</v>
      </c>
      <c r="X34" s="9" t="str">
        <f t="shared" si="33"/>
        <v>?</v>
      </c>
      <c r="Y34" s="9">
        <f t="shared" ref="Y34:Y42" si="36">SUM(S34:X34)</f>
        <v>5727670</v>
      </c>
      <c r="Z34" s="22">
        <f>Y34/Y44</f>
        <v>0.7682218422</v>
      </c>
    </row>
    <row r="35" ht="12.0" customHeight="1">
      <c r="A35" s="19" t="s">
        <v>16</v>
      </c>
      <c r="B35" s="9">
        <v>0.0</v>
      </c>
      <c r="C35" s="9">
        <v>364010.0</v>
      </c>
      <c r="D35" s="9">
        <v>399030.0</v>
      </c>
      <c r="E35" s="9">
        <v>8990.0</v>
      </c>
      <c r="F35" s="18" t="s">
        <v>23</v>
      </c>
      <c r="G35" s="9">
        <v>772030.0</v>
      </c>
      <c r="H35" s="22">
        <f>G35/G44</f>
        <v>0.1860784054</v>
      </c>
      <c r="I35" s="42"/>
      <c r="J35" s="9">
        <v>0.0</v>
      </c>
      <c r="K35" s="9">
        <v>120140.0</v>
      </c>
      <c r="L35" s="9">
        <v>45060.0</v>
      </c>
      <c r="M35" s="9">
        <v>7380.0</v>
      </c>
      <c r="N35" s="9">
        <v>0.0</v>
      </c>
      <c r="O35" s="9" t="s">
        <v>27</v>
      </c>
      <c r="P35" s="9">
        <v>172590.0</v>
      </c>
      <c r="Q35" s="22">
        <f>P35/P44</f>
        <v>0.05219276759</v>
      </c>
      <c r="R35" s="42"/>
      <c r="S35" s="9">
        <f t="shared" ref="S35:V35" si="34">B35+J35</f>
        <v>0</v>
      </c>
      <c r="T35" s="9">
        <f t="shared" si="34"/>
        <v>484150</v>
      </c>
      <c r="U35" s="9">
        <f t="shared" si="34"/>
        <v>444090</v>
      </c>
      <c r="V35" s="9">
        <f t="shared" si="34"/>
        <v>16370</v>
      </c>
      <c r="W35" s="9">
        <f t="shared" ref="W35:X35" si="35">N35</f>
        <v>0</v>
      </c>
      <c r="X35" s="9" t="str">
        <f t="shared" si="35"/>
        <v>?</v>
      </c>
      <c r="Y35" s="9">
        <f t="shared" si="36"/>
        <v>944610</v>
      </c>
      <c r="Z35" s="22">
        <f>Y35/Y44</f>
        <v>0.1266955035</v>
      </c>
    </row>
    <row r="36" ht="12.0" customHeight="1">
      <c r="A36" s="19" t="s">
        <v>17</v>
      </c>
      <c r="B36" s="9">
        <v>0.0</v>
      </c>
      <c r="C36" s="9">
        <v>405240.0</v>
      </c>
      <c r="D36" s="9">
        <v>0.0</v>
      </c>
      <c r="E36" s="9">
        <v>0.0</v>
      </c>
      <c r="F36" s="18" t="s">
        <v>23</v>
      </c>
      <c r="G36" s="9">
        <v>405240.0</v>
      </c>
      <c r="H36" s="22">
        <f>G36/G44</f>
        <v>0.09767290519</v>
      </c>
      <c r="I36" s="42"/>
      <c r="J36" s="9">
        <v>0.0</v>
      </c>
      <c r="K36" s="9">
        <v>317560.0</v>
      </c>
      <c r="L36" s="9">
        <v>0.0</v>
      </c>
      <c r="M36" s="9">
        <v>1320.0</v>
      </c>
      <c r="N36" s="9">
        <v>0.0</v>
      </c>
      <c r="O36" s="9" t="s">
        <v>27</v>
      </c>
      <c r="P36" s="9">
        <v>318880.0</v>
      </c>
      <c r="Q36" s="22">
        <f>P36/P44</f>
        <v>0.09643217874</v>
      </c>
      <c r="R36" s="42"/>
      <c r="S36" s="9">
        <f t="shared" ref="S36:V36" si="37">B36+J36</f>
        <v>0</v>
      </c>
      <c r="T36" s="9">
        <f t="shared" si="37"/>
        <v>722800</v>
      </c>
      <c r="U36" s="9">
        <f t="shared" si="37"/>
        <v>0</v>
      </c>
      <c r="V36" s="9">
        <f t="shared" si="37"/>
        <v>1320</v>
      </c>
      <c r="W36" s="9">
        <f t="shared" ref="W36:X36" si="38">N36</f>
        <v>0</v>
      </c>
      <c r="X36" s="9" t="str">
        <f t="shared" si="38"/>
        <v>?</v>
      </c>
      <c r="Y36" s="9">
        <f t="shared" si="36"/>
        <v>724120</v>
      </c>
      <c r="Z36" s="22">
        <f>Y36/Y44</f>
        <v>0.09712235523</v>
      </c>
    </row>
    <row r="37" ht="12.0" customHeight="1">
      <c r="A37" s="19" t="s">
        <v>18</v>
      </c>
      <c r="B37" s="9">
        <v>0.0</v>
      </c>
      <c r="C37" s="9">
        <v>430.0</v>
      </c>
      <c r="D37" s="9">
        <v>4050.0</v>
      </c>
      <c r="E37" s="9">
        <v>0.0</v>
      </c>
      <c r="F37" s="18" t="s">
        <v>23</v>
      </c>
      <c r="G37" s="9">
        <v>4480.0</v>
      </c>
      <c r="H37" s="22">
        <f>G37/G44</f>
        <v>0.001079791272</v>
      </c>
      <c r="I37" s="42"/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>
        <v>0.0</v>
      </c>
      <c r="P37" s="9">
        <v>0.0</v>
      </c>
      <c r="Q37" s="22">
        <f>P37/P44</f>
        <v>0</v>
      </c>
      <c r="R37" s="42"/>
      <c r="S37" s="9">
        <f t="shared" ref="S37:V37" si="39">B37+J37</f>
        <v>0</v>
      </c>
      <c r="T37" s="9">
        <f t="shared" si="39"/>
        <v>430</v>
      </c>
      <c r="U37" s="9">
        <f t="shared" si="39"/>
        <v>4050</v>
      </c>
      <c r="V37" s="9">
        <f t="shared" si="39"/>
        <v>0</v>
      </c>
      <c r="W37" s="9">
        <f t="shared" ref="W37:X37" si="40">N37</f>
        <v>0</v>
      </c>
      <c r="X37" s="9">
        <f t="shared" si="40"/>
        <v>0</v>
      </c>
      <c r="Y37" s="9">
        <f t="shared" si="36"/>
        <v>4480</v>
      </c>
      <c r="Z37" s="22">
        <f>Y37/Y44</f>
        <v>0.0006008785166</v>
      </c>
    </row>
    <row r="38" ht="12.0" customHeight="1">
      <c r="A38" s="19" t="s">
        <v>63</v>
      </c>
      <c r="B38" s="9">
        <v>0.0</v>
      </c>
      <c r="C38" s="9">
        <v>4680.0</v>
      </c>
      <c r="D38" s="9">
        <v>4650.0</v>
      </c>
      <c r="E38" s="9">
        <v>220.0</v>
      </c>
      <c r="F38" s="18" t="s">
        <v>23</v>
      </c>
      <c r="G38" s="9">
        <v>9560.0</v>
      </c>
      <c r="H38" s="22">
        <f>G38/G44</f>
        <v>0.002304197448</v>
      </c>
      <c r="I38" s="42"/>
      <c r="J38" s="9">
        <v>0.0</v>
      </c>
      <c r="K38" s="9">
        <v>19550.0</v>
      </c>
      <c r="L38" s="9">
        <v>7310.0</v>
      </c>
      <c r="M38" s="9">
        <v>760.0</v>
      </c>
      <c r="N38" s="9">
        <v>0.0</v>
      </c>
      <c r="O38" s="9" t="s">
        <v>27</v>
      </c>
      <c r="P38" s="9">
        <v>27620.0</v>
      </c>
      <c r="Q38" s="22">
        <f>P38/P44</f>
        <v>0.008352536304</v>
      </c>
      <c r="R38" s="42"/>
      <c r="S38" s="9">
        <f t="shared" ref="S38:V38" si="41">B38+J38</f>
        <v>0</v>
      </c>
      <c r="T38" s="9">
        <f t="shared" si="41"/>
        <v>24230</v>
      </c>
      <c r="U38" s="9">
        <f t="shared" si="41"/>
        <v>11960</v>
      </c>
      <c r="V38" s="9">
        <f t="shared" si="41"/>
        <v>980</v>
      </c>
      <c r="W38" s="9">
        <f t="shared" ref="W38:X38" si="42">N38</f>
        <v>0</v>
      </c>
      <c r="X38" s="9" t="str">
        <f t="shared" si="42"/>
        <v>?</v>
      </c>
      <c r="Y38" s="9">
        <f t="shared" si="36"/>
        <v>37170</v>
      </c>
      <c r="Z38" s="22">
        <f>Y38/Y44</f>
        <v>0.004985413942</v>
      </c>
    </row>
    <row r="39" ht="12.0" customHeight="1">
      <c r="A39" s="19" t="s">
        <v>19</v>
      </c>
      <c r="B39" s="9">
        <v>0.0</v>
      </c>
      <c r="C39" s="9">
        <v>8760.0</v>
      </c>
      <c r="D39" s="9">
        <v>0.0</v>
      </c>
      <c r="E39" s="9">
        <v>0.0</v>
      </c>
      <c r="F39" s="18" t="s">
        <v>23</v>
      </c>
      <c r="G39" s="9">
        <v>8760.0</v>
      </c>
      <c r="H39" s="22">
        <f>G39/G44</f>
        <v>0.002111377577</v>
      </c>
      <c r="I39" s="42"/>
      <c r="J39" s="9">
        <v>0.0</v>
      </c>
      <c r="K39" s="9">
        <v>5910.0</v>
      </c>
      <c r="L39" s="9">
        <v>0.0</v>
      </c>
      <c r="M39" s="9">
        <v>0.0</v>
      </c>
      <c r="N39" s="9">
        <v>0.0</v>
      </c>
      <c r="O39" s="9">
        <v>0.0</v>
      </c>
      <c r="P39" s="9">
        <v>5910.0</v>
      </c>
      <c r="Q39" s="22">
        <f>P39/P44</f>
        <v>0.001787237131</v>
      </c>
      <c r="R39" s="42"/>
      <c r="S39" s="9">
        <f t="shared" ref="S39:V39" si="43">B39+J39</f>
        <v>0</v>
      </c>
      <c r="T39" s="9">
        <f t="shared" si="43"/>
        <v>14670</v>
      </c>
      <c r="U39" s="9">
        <f t="shared" si="43"/>
        <v>0</v>
      </c>
      <c r="V39" s="9">
        <f t="shared" si="43"/>
        <v>0</v>
      </c>
      <c r="W39" s="9">
        <f t="shared" ref="W39:X39" si="44">N39</f>
        <v>0</v>
      </c>
      <c r="X39" s="9">
        <f t="shared" si="44"/>
        <v>0</v>
      </c>
      <c r="Y39" s="9">
        <f t="shared" si="36"/>
        <v>14670</v>
      </c>
      <c r="Z39" s="22">
        <f>Y39/Y44</f>
        <v>0.001967608892</v>
      </c>
    </row>
    <row r="40" ht="12.0" customHeight="1">
      <c r="A40" s="19" t="s">
        <v>64</v>
      </c>
      <c r="B40" s="9">
        <v>0.0</v>
      </c>
      <c r="C40" s="9">
        <v>930.0</v>
      </c>
      <c r="D40" s="9">
        <v>0.0</v>
      </c>
      <c r="E40" s="9">
        <v>0.0</v>
      </c>
      <c r="F40" s="18" t="s">
        <v>23</v>
      </c>
      <c r="G40" s="9">
        <v>930.0</v>
      </c>
      <c r="H40" s="22">
        <f>G40/G44</f>
        <v>0.000224153099</v>
      </c>
      <c r="I40" s="42"/>
      <c r="J40" s="9">
        <v>0.0</v>
      </c>
      <c r="K40" s="9">
        <v>840.0</v>
      </c>
      <c r="L40" s="9">
        <v>0.0</v>
      </c>
      <c r="M40" s="9">
        <v>0.0</v>
      </c>
      <c r="N40" s="9">
        <v>0.0</v>
      </c>
      <c r="O40" s="9">
        <v>0.0</v>
      </c>
      <c r="P40" s="9">
        <v>840.0</v>
      </c>
      <c r="Q40" s="22">
        <f>P40/P44</f>
        <v>0.0002540235516</v>
      </c>
      <c r="R40" s="42"/>
      <c r="S40" s="9">
        <f t="shared" ref="S40:V40" si="45">B40+J40</f>
        <v>0</v>
      </c>
      <c r="T40" s="9">
        <f t="shared" si="45"/>
        <v>1770</v>
      </c>
      <c r="U40" s="9">
        <f t="shared" si="45"/>
        <v>0</v>
      </c>
      <c r="V40" s="9">
        <f t="shared" si="45"/>
        <v>0</v>
      </c>
      <c r="W40" s="9">
        <f t="shared" ref="W40:X40" si="46">N40</f>
        <v>0</v>
      </c>
      <c r="X40" s="9">
        <f t="shared" si="46"/>
        <v>0</v>
      </c>
      <c r="Y40" s="9">
        <f t="shared" si="36"/>
        <v>1770</v>
      </c>
      <c r="Z40" s="22">
        <f>Y40/Y44</f>
        <v>0.0002374006639</v>
      </c>
    </row>
    <row r="41" ht="12.0" customHeight="1">
      <c r="A41" s="19" t="s">
        <v>65</v>
      </c>
      <c r="B41" s="9">
        <v>0.0</v>
      </c>
      <c r="C41" s="9">
        <v>210.0</v>
      </c>
      <c r="D41" s="9">
        <v>0.0</v>
      </c>
      <c r="E41" s="9">
        <v>0.0</v>
      </c>
      <c r="F41" s="18" t="s">
        <v>23</v>
      </c>
      <c r="G41" s="9">
        <v>210.0</v>
      </c>
      <c r="H41" s="22">
        <f>G41/G44</f>
        <v>0.0000506152159</v>
      </c>
      <c r="I41" s="42"/>
      <c r="J41" s="9">
        <v>0.0</v>
      </c>
      <c r="K41" s="9">
        <v>430.0</v>
      </c>
      <c r="L41" s="9">
        <v>0.0</v>
      </c>
      <c r="M41" s="9">
        <v>0.0</v>
      </c>
      <c r="N41" s="9">
        <v>0.0</v>
      </c>
      <c r="O41" s="9">
        <v>0.0</v>
      </c>
      <c r="P41" s="9">
        <v>430.0</v>
      </c>
      <c r="Q41" s="22">
        <f>P41/P44</f>
        <v>0.0001300358657</v>
      </c>
      <c r="R41" s="42"/>
      <c r="S41" s="9">
        <f t="shared" ref="S41:V41" si="47">B41+J41</f>
        <v>0</v>
      </c>
      <c r="T41" s="9">
        <f t="shared" si="47"/>
        <v>640</v>
      </c>
      <c r="U41" s="9">
        <f t="shared" si="47"/>
        <v>0</v>
      </c>
      <c r="V41" s="9">
        <f t="shared" si="47"/>
        <v>0</v>
      </c>
      <c r="W41" s="9">
        <f t="shared" ref="W41:X41" si="48">N41</f>
        <v>0</v>
      </c>
      <c r="X41" s="9">
        <f t="shared" si="48"/>
        <v>0</v>
      </c>
      <c r="Y41" s="9">
        <f t="shared" si="36"/>
        <v>640</v>
      </c>
      <c r="Z41" s="22">
        <f>Y41/Y44</f>
        <v>0.00008583978808</v>
      </c>
    </row>
    <row r="42" ht="12.0" customHeight="1">
      <c r="A42" s="19" t="s">
        <v>66</v>
      </c>
      <c r="B42" s="9">
        <v>0.0</v>
      </c>
      <c r="C42" s="9">
        <v>310.0</v>
      </c>
      <c r="D42" s="9">
        <v>0.0</v>
      </c>
      <c r="E42" s="9">
        <v>0.0</v>
      </c>
      <c r="F42" s="18" t="s">
        <v>23</v>
      </c>
      <c r="G42" s="9">
        <v>310.0</v>
      </c>
      <c r="H42" s="22">
        <f>G42/G44</f>
        <v>0.00007471769966</v>
      </c>
      <c r="I42" s="42"/>
      <c r="J42" s="9">
        <v>0.0</v>
      </c>
      <c r="K42" s="9">
        <v>290.0</v>
      </c>
      <c r="L42" s="9">
        <v>0.0</v>
      </c>
      <c r="M42" s="9">
        <v>0.0</v>
      </c>
      <c r="N42" s="9">
        <v>0.0</v>
      </c>
      <c r="O42" s="9">
        <v>0.0</v>
      </c>
      <c r="P42" s="9">
        <v>290.0</v>
      </c>
      <c r="Q42" s="22">
        <f>P42/P44</f>
        <v>0.0000876986071</v>
      </c>
      <c r="R42" s="42"/>
      <c r="S42" s="9">
        <f t="shared" ref="S42:V42" si="49">B42+J42</f>
        <v>0</v>
      </c>
      <c r="T42" s="9">
        <f t="shared" si="49"/>
        <v>600</v>
      </c>
      <c r="U42" s="9">
        <f t="shared" si="49"/>
        <v>0</v>
      </c>
      <c r="V42" s="9">
        <f t="shared" si="49"/>
        <v>0</v>
      </c>
      <c r="W42" s="9">
        <f t="shared" ref="W42:X42" si="50">N42</f>
        <v>0</v>
      </c>
      <c r="X42" s="9">
        <f t="shared" si="50"/>
        <v>0</v>
      </c>
      <c r="Y42" s="9">
        <f t="shared" si="36"/>
        <v>600</v>
      </c>
      <c r="Z42" s="22">
        <f>Y42/Y44</f>
        <v>0.00008047480133</v>
      </c>
    </row>
    <row r="43" ht="12.0" customHeight="1">
      <c r="A43" s="19"/>
      <c r="B43" s="9"/>
      <c r="C43" s="9"/>
      <c r="D43" s="9"/>
      <c r="E43" s="9"/>
      <c r="F43" s="18"/>
      <c r="G43" s="9"/>
      <c r="H43" s="9"/>
      <c r="I43" s="42"/>
      <c r="J43" s="9"/>
      <c r="K43" s="9"/>
      <c r="L43" s="9"/>
      <c r="M43" s="9"/>
      <c r="N43" s="9"/>
      <c r="O43" s="9"/>
      <c r="P43" s="9"/>
      <c r="Q43" s="9"/>
      <c r="R43" s="42"/>
      <c r="S43" s="9"/>
      <c r="T43" s="9"/>
      <c r="U43" s="9"/>
      <c r="V43" s="9"/>
      <c r="W43" s="9"/>
      <c r="X43" s="9"/>
      <c r="Y43" s="9"/>
      <c r="Z43" s="9"/>
    </row>
    <row r="44" ht="12.0" customHeight="1">
      <c r="A44" s="26" t="s">
        <v>11</v>
      </c>
      <c r="B44" s="27">
        <v>2836540.0</v>
      </c>
      <c r="C44" s="27">
        <v>786980.0</v>
      </c>
      <c r="D44" s="27">
        <v>416350.0</v>
      </c>
      <c r="E44" s="27">
        <v>109090.0</v>
      </c>
      <c r="F44" s="47" t="s">
        <v>23</v>
      </c>
      <c r="G44" s="27">
        <v>4148950.0</v>
      </c>
      <c r="H44" s="28">
        <f>G44/G44</f>
        <v>1</v>
      </c>
      <c r="I44" s="27"/>
      <c r="J44" s="27">
        <v>2089710.0</v>
      </c>
      <c r="K44" s="27">
        <v>504380.0</v>
      </c>
      <c r="L44" s="27">
        <v>118520.0</v>
      </c>
      <c r="M44" s="27">
        <v>594180.0</v>
      </c>
      <c r="N44" s="27" t="s">
        <v>27</v>
      </c>
      <c r="O44" s="27" t="s">
        <v>27</v>
      </c>
      <c r="P44" s="27">
        <v>3306780.0</v>
      </c>
      <c r="Q44" s="28">
        <f>P44/P44</f>
        <v>1</v>
      </c>
      <c r="R44" s="27"/>
      <c r="S44" s="27">
        <f t="shared" ref="S44:V44" si="51">B44+J44</f>
        <v>4926250</v>
      </c>
      <c r="T44" s="27">
        <f t="shared" si="51"/>
        <v>1291360</v>
      </c>
      <c r="U44" s="27">
        <f t="shared" si="51"/>
        <v>534870</v>
      </c>
      <c r="V44" s="27">
        <f t="shared" si="51"/>
        <v>703270</v>
      </c>
      <c r="W44" s="27" t="str">
        <f t="shared" ref="W44:X44" si="52">N44</f>
        <v>?</v>
      </c>
      <c r="X44" s="27" t="str">
        <f t="shared" si="52"/>
        <v>?</v>
      </c>
      <c r="Y44" s="27">
        <f>SUM(S44:X44)</f>
        <v>7455750</v>
      </c>
      <c r="Z44" s="28">
        <f>Y44/Y44</f>
        <v>1</v>
      </c>
    </row>
    <row r="45" ht="12.0" customHeight="1">
      <c r="A45" s="26" t="s">
        <v>12</v>
      </c>
      <c r="B45" s="28">
        <f>B44/G44</f>
        <v>0.6836765929</v>
      </c>
      <c r="C45" s="28">
        <f>C44/G44</f>
        <v>0.1896817267</v>
      </c>
      <c r="D45" s="28">
        <f>D44/G44</f>
        <v>0.1003506911</v>
      </c>
      <c r="E45" s="28">
        <f>E44/G44</f>
        <v>0.02629339953</v>
      </c>
      <c r="F45" s="47" t="s">
        <v>23</v>
      </c>
      <c r="G45" s="28">
        <f>G44/G44</f>
        <v>1</v>
      </c>
      <c r="H45" s="28"/>
      <c r="I45" s="28"/>
      <c r="J45" s="28">
        <f>J44/P44</f>
        <v>0.6319470905</v>
      </c>
      <c r="K45" s="28">
        <f>K44/P44</f>
        <v>0.1525290464</v>
      </c>
      <c r="L45" s="28">
        <f>L44/P44</f>
        <v>0.0358415135</v>
      </c>
      <c r="M45" s="28">
        <f>M44/P44</f>
        <v>0.1796853737</v>
      </c>
      <c r="N45" s="28" t="s">
        <v>27</v>
      </c>
      <c r="O45" s="28" t="s">
        <v>27</v>
      </c>
      <c r="P45" s="28">
        <f>P44/P44</f>
        <v>1</v>
      </c>
      <c r="Q45" s="28"/>
      <c r="R45" s="28"/>
      <c r="S45" s="28">
        <f>S44/Y44</f>
        <v>0.6607316501</v>
      </c>
      <c r="T45" s="28">
        <f>T44/Y44</f>
        <v>0.1732032324</v>
      </c>
      <c r="U45" s="28">
        <f>U44/Y44</f>
        <v>0.07173926164</v>
      </c>
      <c r="V45" s="28">
        <f>V44/Y44</f>
        <v>0.09432585588</v>
      </c>
      <c r="W45" s="28" t="s">
        <v>27</v>
      </c>
      <c r="X45" s="28" t="s">
        <v>27</v>
      </c>
      <c r="Y45" s="28">
        <f>Y44/Y44</f>
        <v>1</v>
      </c>
      <c r="Z45" s="28"/>
    </row>
    <row r="46" ht="12.0" customHeight="1">
      <c r="A46" s="29" t="s">
        <v>21</v>
      </c>
      <c r="B46" s="9">
        <f t="shared" ref="B46:E46" si="53">SUM(B35:B42)</f>
        <v>0</v>
      </c>
      <c r="C46" s="9">
        <f t="shared" si="53"/>
        <v>784570</v>
      </c>
      <c r="D46" s="9">
        <f t="shared" si="53"/>
        <v>407730</v>
      </c>
      <c r="E46" s="9">
        <f t="shared" si="53"/>
        <v>9210</v>
      </c>
      <c r="F46" s="18" t="s">
        <v>23</v>
      </c>
      <c r="G46" s="9">
        <f>SUM(G35:G42)</f>
        <v>1201520</v>
      </c>
      <c r="H46" s="9"/>
      <c r="I46" s="9"/>
      <c r="J46" s="9">
        <f t="shared" ref="J46:M46" si="54">SUM(J35:J42)</f>
        <v>0</v>
      </c>
      <c r="K46" s="9">
        <f t="shared" si="54"/>
        <v>464720</v>
      </c>
      <c r="L46" s="9">
        <f t="shared" si="54"/>
        <v>52370</v>
      </c>
      <c r="M46" s="9">
        <f t="shared" si="54"/>
        <v>9460</v>
      </c>
      <c r="N46" s="9">
        <v>0.0</v>
      </c>
      <c r="O46" s="9" t="s">
        <v>27</v>
      </c>
      <c r="P46" s="9">
        <f>SUM(P35:P42)</f>
        <v>526560</v>
      </c>
      <c r="Q46" s="9"/>
      <c r="R46" s="9"/>
      <c r="S46" s="9">
        <f t="shared" ref="S46:V46" si="55">SUM(S35:S42)</f>
        <v>0</v>
      </c>
      <c r="T46" s="9">
        <f t="shared" si="55"/>
        <v>1249290</v>
      </c>
      <c r="U46" s="9">
        <f t="shared" si="55"/>
        <v>460100</v>
      </c>
      <c r="V46" s="9">
        <f t="shared" si="55"/>
        <v>18670</v>
      </c>
      <c r="W46" s="9">
        <v>0.0</v>
      </c>
      <c r="X46" s="9" t="s">
        <v>27</v>
      </c>
      <c r="Y46" s="9">
        <f>SUM(Y35:Y42)</f>
        <v>1728060</v>
      </c>
      <c r="Z46" s="9"/>
    </row>
    <row r="47" ht="12.0" customHeight="1">
      <c r="A47" s="29" t="s">
        <v>22</v>
      </c>
      <c r="B47" s="22">
        <f t="shared" ref="B47:E47" si="56">B46/B44</f>
        <v>0</v>
      </c>
      <c r="C47" s="22">
        <f t="shared" si="56"/>
        <v>0.9969376604</v>
      </c>
      <c r="D47" s="22">
        <f t="shared" si="56"/>
        <v>0.9792962652</v>
      </c>
      <c r="E47" s="22">
        <f t="shared" si="56"/>
        <v>0.08442570355</v>
      </c>
      <c r="F47" s="18" t="s">
        <v>23</v>
      </c>
      <c r="G47" s="22">
        <f>G46/G44</f>
        <v>0.2895961629</v>
      </c>
      <c r="H47" s="22"/>
      <c r="I47" s="22"/>
      <c r="J47" s="22">
        <f t="shared" ref="J47:M47" si="57">J46/J44</f>
        <v>0</v>
      </c>
      <c r="K47" s="22">
        <f t="shared" si="57"/>
        <v>0.9213688092</v>
      </c>
      <c r="L47" s="22">
        <f t="shared" si="57"/>
        <v>0.4418663517</v>
      </c>
      <c r="M47" s="22">
        <f t="shared" si="57"/>
        <v>0.01592110135</v>
      </c>
      <c r="N47" s="22">
        <v>0.0</v>
      </c>
      <c r="O47" s="9" t="s">
        <v>27</v>
      </c>
      <c r="P47" s="22">
        <f>P46/P44</f>
        <v>0.1592364778</v>
      </c>
      <c r="Q47" s="22"/>
      <c r="R47" s="22"/>
      <c r="S47" s="22">
        <f t="shared" ref="S47:V47" si="58">S46/S44</f>
        <v>0</v>
      </c>
      <c r="T47" s="22">
        <f t="shared" si="58"/>
        <v>0.9674219428</v>
      </c>
      <c r="U47" s="22">
        <f t="shared" si="58"/>
        <v>0.8602090228</v>
      </c>
      <c r="V47" s="22">
        <f t="shared" si="58"/>
        <v>0.02654741422</v>
      </c>
      <c r="W47" s="22">
        <v>0.0</v>
      </c>
      <c r="X47" s="9" t="s">
        <v>27</v>
      </c>
      <c r="Y47" s="22">
        <f>Y46/Y44</f>
        <v>0.2317754753</v>
      </c>
      <c r="Z47" s="22"/>
    </row>
    <row r="48" ht="12.0" customHeight="1">
      <c r="A48" s="31" t="s">
        <v>24</v>
      </c>
      <c r="B48" s="32">
        <f>B46/G46</f>
        <v>0</v>
      </c>
      <c r="C48" s="32">
        <f>C46/G46</f>
        <v>0.6529812238</v>
      </c>
      <c r="D48" s="32">
        <f>D46/G46</f>
        <v>0.3393451628</v>
      </c>
      <c r="E48" s="32">
        <f>E46/G46</f>
        <v>0.007665290632</v>
      </c>
      <c r="F48" s="48" t="s">
        <v>23</v>
      </c>
      <c r="G48" s="32">
        <f>G46/G46</f>
        <v>1</v>
      </c>
      <c r="H48" s="32"/>
      <c r="I48" s="32"/>
      <c r="J48" s="32">
        <f>J46/P46</f>
        <v>0</v>
      </c>
      <c r="K48" s="32">
        <f>K46/P46</f>
        <v>0.8825584929</v>
      </c>
      <c r="L48" s="32">
        <f>L46/P46</f>
        <v>0.09945685202</v>
      </c>
      <c r="M48" s="32">
        <f>M46/P46</f>
        <v>0.01796566393</v>
      </c>
      <c r="N48" s="32">
        <v>0.0</v>
      </c>
      <c r="O48" s="7" t="s">
        <v>27</v>
      </c>
      <c r="P48" s="32">
        <f>P46/P46</f>
        <v>1</v>
      </c>
      <c r="Q48" s="32"/>
      <c r="R48" s="32"/>
      <c r="S48" s="32">
        <f>S46/Y46</f>
        <v>0</v>
      </c>
      <c r="T48" s="32">
        <f>T46/Y46</f>
        <v>0.7229436478</v>
      </c>
      <c r="U48" s="32">
        <f>U46/Y46</f>
        <v>0.2662523292</v>
      </c>
      <c r="V48" s="32">
        <f>V46/Y46</f>
        <v>0.01080402301</v>
      </c>
      <c r="W48" s="32">
        <v>0.0</v>
      </c>
      <c r="X48" s="7" t="s">
        <v>27</v>
      </c>
      <c r="Y48" s="32">
        <f>Y46/Y46</f>
        <v>1</v>
      </c>
      <c r="Z48" s="32"/>
    </row>
    <row r="49" ht="12.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33"/>
      <c r="M49" s="34"/>
      <c r="N49" s="35" t="s">
        <v>25</v>
      </c>
      <c r="O49" s="36"/>
      <c r="P49" s="36"/>
      <c r="Q49" s="33"/>
      <c r="R49" s="9"/>
      <c r="S49" s="4"/>
    </row>
    <row r="50" ht="12.0" customHeight="1">
      <c r="A50" s="2" t="s">
        <v>28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33"/>
      <c r="M50" s="33"/>
      <c r="N50" s="46"/>
      <c r="O50" s="33"/>
      <c r="P50" s="33"/>
      <c r="Q50" s="33"/>
      <c r="R50" s="9"/>
      <c r="S50" s="4"/>
    </row>
    <row r="51" ht="12.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33"/>
      <c r="M51" s="33"/>
      <c r="N51" s="46"/>
      <c r="O51" s="33"/>
      <c r="P51" s="33"/>
      <c r="Q51" s="33"/>
      <c r="R51" s="7"/>
      <c r="S51" s="4"/>
    </row>
    <row r="52" ht="12.0" customHeight="1">
      <c r="A52" s="41"/>
      <c r="B52" s="10" t="s">
        <v>84</v>
      </c>
      <c r="C52" s="11"/>
      <c r="D52" s="11"/>
      <c r="E52" s="11"/>
      <c r="F52" s="11"/>
      <c r="G52" s="11"/>
      <c r="H52" s="72"/>
      <c r="I52" s="41"/>
      <c r="J52" s="10" t="s">
        <v>108</v>
      </c>
      <c r="K52" s="11"/>
      <c r="L52" s="11"/>
      <c r="M52" s="11"/>
      <c r="N52" s="11"/>
      <c r="O52" s="11"/>
      <c r="P52" s="11"/>
      <c r="Q52" s="13"/>
      <c r="R52" s="9"/>
      <c r="S52" s="10" t="s">
        <v>100</v>
      </c>
      <c r="T52" s="11"/>
      <c r="U52" s="11"/>
      <c r="V52" s="11"/>
      <c r="W52" s="11"/>
      <c r="X52" s="11"/>
      <c r="Y52" s="11"/>
    </row>
    <row r="53" ht="21.0" customHeight="1">
      <c r="A53" s="15"/>
      <c r="B53" s="16" t="s">
        <v>13</v>
      </c>
      <c r="C53" s="16" t="s">
        <v>7</v>
      </c>
      <c r="D53" s="16" t="s">
        <v>8</v>
      </c>
      <c r="E53" s="16" t="s">
        <v>60</v>
      </c>
      <c r="F53" s="16" t="s">
        <v>61</v>
      </c>
      <c r="G53" s="16" t="s">
        <v>11</v>
      </c>
      <c r="H53" s="16"/>
      <c r="I53" s="16"/>
      <c r="J53" s="16" t="s">
        <v>13</v>
      </c>
      <c r="K53" s="16" t="s">
        <v>7</v>
      </c>
      <c r="L53" s="16" t="s">
        <v>8</v>
      </c>
      <c r="M53" s="16" t="s">
        <v>60</v>
      </c>
      <c r="N53" s="16" t="s">
        <v>14</v>
      </c>
      <c r="O53" s="16" t="s">
        <v>61</v>
      </c>
      <c r="P53" s="16" t="s">
        <v>11</v>
      </c>
      <c r="Q53" s="42"/>
      <c r="R53" s="16"/>
      <c r="S53" s="16" t="s">
        <v>13</v>
      </c>
      <c r="T53" s="16" t="s">
        <v>7</v>
      </c>
      <c r="U53" s="16" t="s">
        <v>8</v>
      </c>
      <c r="V53" s="16" t="s">
        <v>60</v>
      </c>
      <c r="W53" s="16" t="s">
        <v>14</v>
      </c>
      <c r="X53" s="16" t="s">
        <v>61</v>
      </c>
      <c r="Y53" s="16" t="s">
        <v>11</v>
      </c>
    </row>
    <row r="54" ht="12.0" customHeight="1">
      <c r="A54" s="9"/>
      <c r="B54" s="27"/>
      <c r="C54" s="27"/>
      <c r="D54" s="27"/>
      <c r="E54" s="27"/>
      <c r="F54" s="4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9"/>
      <c r="T54" s="9"/>
      <c r="U54" s="9"/>
      <c r="V54" s="9"/>
      <c r="W54" s="9"/>
      <c r="X54" s="9"/>
      <c r="Y54" s="9"/>
    </row>
    <row r="55" ht="12.0" customHeight="1">
      <c r="A55" s="19" t="s">
        <v>62</v>
      </c>
      <c r="B55" s="9">
        <f t="shared" ref="B55:E55" si="59">B34/B9</f>
        <v>261.5527893</v>
      </c>
      <c r="C55" s="9">
        <f t="shared" si="59"/>
        <v>151.25</v>
      </c>
      <c r="D55" s="9">
        <f t="shared" si="59"/>
        <v>195.9090909</v>
      </c>
      <c r="E55" s="9">
        <f t="shared" si="59"/>
        <v>309.1950464</v>
      </c>
      <c r="F55" s="18" t="s">
        <v>23</v>
      </c>
      <c r="G55" s="9">
        <f t="shared" ref="G55:G63" si="63">G34/G9</f>
        <v>262.5080157</v>
      </c>
      <c r="H55" s="9"/>
      <c r="I55" s="9"/>
      <c r="J55" s="9">
        <f t="shared" ref="J55:M55" si="60">J34/J9</f>
        <v>965.6700555</v>
      </c>
      <c r="K55" s="9">
        <f t="shared" si="60"/>
        <v>991.25</v>
      </c>
      <c r="L55" s="9">
        <f t="shared" si="60"/>
        <v>1202.545455</v>
      </c>
      <c r="M55" s="9">
        <f t="shared" si="60"/>
        <v>1124.461538</v>
      </c>
      <c r="N55" s="9" t="s">
        <v>27</v>
      </c>
      <c r="O55" s="9" t="s">
        <v>27</v>
      </c>
      <c r="P55" s="9">
        <f t="shared" ref="P55:P57" si="65">P34/P9</f>
        <v>990.1068376</v>
      </c>
      <c r="Q55" s="9"/>
      <c r="R55" s="9"/>
      <c r="S55" s="9">
        <f t="shared" ref="S55:V55" si="61">S34/S9</f>
        <v>378.6801445</v>
      </c>
      <c r="T55" s="9">
        <f t="shared" si="61"/>
        <v>751.25</v>
      </c>
      <c r="U55" s="9">
        <f t="shared" si="61"/>
        <v>755.1515152</v>
      </c>
      <c r="V55" s="9">
        <f t="shared" si="61"/>
        <v>812.0877817</v>
      </c>
      <c r="W55" s="9" t="s">
        <v>27</v>
      </c>
      <c r="X55" s="9" t="s">
        <v>27</v>
      </c>
      <c r="Y55" s="9">
        <f t="shared" ref="Y55:Y63" si="67">Y34/Y9</f>
        <v>408.069963</v>
      </c>
      <c r="Z55" s="3"/>
    </row>
    <row r="56" ht="12.0" customHeight="1">
      <c r="A56" s="19" t="s">
        <v>16</v>
      </c>
      <c r="B56" s="9"/>
      <c r="C56" s="9">
        <f t="shared" ref="C56:E56" si="62">C35/C10</f>
        <v>185.3411405</v>
      </c>
      <c r="D56" s="9">
        <f t="shared" si="62"/>
        <v>162.6701998</v>
      </c>
      <c r="E56" s="9">
        <f t="shared" si="62"/>
        <v>230.5128205</v>
      </c>
      <c r="F56" s="18" t="s">
        <v>23</v>
      </c>
      <c r="G56" s="9">
        <f t="shared" si="63"/>
        <v>173.2562837</v>
      </c>
      <c r="H56" s="9"/>
      <c r="I56" s="9"/>
      <c r="J56" s="9"/>
      <c r="K56" s="9">
        <f t="shared" ref="K56:M56" si="64">K35/K10</f>
        <v>876.9343066</v>
      </c>
      <c r="L56" s="9">
        <f t="shared" si="64"/>
        <v>804.6428571</v>
      </c>
      <c r="M56" s="9">
        <f t="shared" si="64"/>
        <v>820</v>
      </c>
      <c r="N56" s="9"/>
      <c r="O56" s="9" t="s">
        <v>27</v>
      </c>
      <c r="P56" s="9">
        <f t="shared" si="65"/>
        <v>850.1970443</v>
      </c>
      <c r="Q56" s="9"/>
      <c r="R56" s="9"/>
      <c r="S56" s="9"/>
      <c r="T56" s="9">
        <f t="shared" ref="T56:V56" si="66">T35/T10</f>
        <v>230.4378867</v>
      </c>
      <c r="U56" s="9">
        <f t="shared" si="66"/>
        <v>176.9988043</v>
      </c>
      <c r="V56" s="9">
        <f t="shared" si="66"/>
        <v>341.0416667</v>
      </c>
      <c r="W56" s="9"/>
      <c r="X56" s="9" t="s">
        <v>27</v>
      </c>
      <c r="Y56" s="9">
        <f t="shared" si="67"/>
        <v>202.7495171</v>
      </c>
      <c r="Z56" s="3"/>
    </row>
    <row r="57" ht="12.0" customHeight="1">
      <c r="A57" s="19" t="s">
        <v>17</v>
      </c>
      <c r="B57" s="9"/>
      <c r="C57" s="9">
        <f t="shared" ref="C57:C63" si="68">C36/C11</f>
        <v>237.2599532</v>
      </c>
      <c r="D57" s="9"/>
      <c r="E57" s="9"/>
      <c r="F57" s="18" t="s">
        <v>23</v>
      </c>
      <c r="G57" s="9">
        <f t="shared" si="63"/>
        <v>237.2599532</v>
      </c>
      <c r="H57" s="9"/>
      <c r="I57" s="9"/>
      <c r="J57" s="9"/>
      <c r="K57" s="9">
        <f>K36/K11</f>
        <v>923.1395349</v>
      </c>
      <c r="L57" s="9"/>
      <c r="M57" s="9">
        <f>M36/M11</f>
        <v>1320</v>
      </c>
      <c r="N57" s="9"/>
      <c r="O57" s="9" t="s">
        <v>27</v>
      </c>
      <c r="P57" s="9">
        <f t="shared" si="65"/>
        <v>921.6184971</v>
      </c>
      <c r="Q57" s="9"/>
      <c r="R57" s="9"/>
      <c r="S57" s="9"/>
      <c r="T57" s="9">
        <f t="shared" ref="T57:T61" si="69">T36/T11</f>
        <v>352.2417154</v>
      </c>
      <c r="U57" s="9"/>
      <c r="V57" s="9">
        <f>V36/V11</f>
        <v>1320</v>
      </c>
      <c r="W57" s="9"/>
      <c r="X57" s="9" t="s">
        <v>27</v>
      </c>
      <c r="Y57" s="9">
        <f t="shared" si="67"/>
        <v>352.5413827</v>
      </c>
      <c r="Z57" s="3"/>
    </row>
    <row r="58" ht="12.0" customHeight="1">
      <c r="A58" s="19" t="s">
        <v>18</v>
      </c>
      <c r="B58" s="9"/>
      <c r="C58" s="9">
        <f t="shared" si="68"/>
        <v>215</v>
      </c>
      <c r="D58" s="9">
        <f t="shared" ref="D58:D59" si="70">D37/D12</f>
        <v>168.75</v>
      </c>
      <c r="E58" s="9"/>
      <c r="F58" s="18" t="s">
        <v>23</v>
      </c>
      <c r="G58" s="9">
        <f t="shared" si="63"/>
        <v>172.3076923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>
        <f t="shared" si="69"/>
        <v>215</v>
      </c>
      <c r="U58" s="9">
        <f t="shared" ref="U58:U59" si="72">U37/U12</f>
        <v>168.75</v>
      </c>
      <c r="V58" s="9"/>
      <c r="W58" s="9"/>
      <c r="X58" s="9"/>
      <c r="Y58" s="9">
        <f t="shared" si="67"/>
        <v>172.3076923</v>
      </c>
      <c r="Z58" s="3"/>
    </row>
    <row r="59" ht="12.0" customHeight="1">
      <c r="A59" s="19" t="s">
        <v>63</v>
      </c>
      <c r="B59" s="9"/>
      <c r="C59" s="9">
        <f t="shared" si="68"/>
        <v>203.4782609</v>
      </c>
      <c r="D59" s="9">
        <f t="shared" si="70"/>
        <v>166.0714286</v>
      </c>
      <c r="E59" s="9">
        <f>E38/E13</f>
        <v>220</v>
      </c>
      <c r="F59" s="18" t="s">
        <v>23</v>
      </c>
      <c r="G59" s="9">
        <f t="shared" si="63"/>
        <v>183.8461538</v>
      </c>
      <c r="H59" s="9"/>
      <c r="I59" s="9"/>
      <c r="J59" s="9"/>
      <c r="K59" s="9">
        <f t="shared" ref="K59:M59" si="71">K38/K13</f>
        <v>888.6363636</v>
      </c>
      <c r="L59" s="9">
        <f t="shared" si="71"/>
        <v>1044.285714</v>
      </c>
      <c r="M59" s="9">
        <f t="shared" si="71"/>
        <v>760</v>
      </c>
      <c r="N59" s="9"/>
      <c r="O59" s="9" t="s">
        <v>27</v>
      </c>
      <c r="P59" s="9">
        <f t="shared" ref="P59:P63" si="73">P38/P13</f>
        <v>746.4864865</v>
      </c>
      <c r="Q59" s="9"/>
      <c r="R59" s="9"/>
      <c r="S59" s="9"/>
      <c r="T59" s="9">
        <f t="shared" si="69"/>
        <v>538.4444444</v>
      </c>
      <c r="U59" s="9">
        <f t="shared" si="72"/>
        <v>341.7142857</v>
      </c>
      <c r="V59" s="9">
        <f>V38/V13</f>
        <v>490</v>
      </c>
      <c r="W59" s="9"/>
      <c r="X59" s="9" t="s">
        <v>27</v>
      </c>
      <c r="Y59" s="9">
        <f t="shared" si="67"/>
        <v>417.6404494</v>
      </c>
      <c r="Z59" s="3"/>
    </row>
    <row r="60" ht="12.0" customHeight="1">
      <c r="A60" s="19" t="s">
        <v>19</v>
      </c>
      <c r="B60" s="9"/>
      <c r="C60" s="9">
        <f t="shared" si="68"/>
        <v>312.8571429</v>
      </c>
      <c r="D60" s="9"/>
      <c r="E60" s="9"/>
      <c r="F60" s="18" t="s">
        <v>23</v>
      </c>
      <c r="G60" s="9">
        <f t="shared" si="63"/>
        <v>312.8571429</v>
      </c>
      <c r="H60" s="9"/>
      <c r="I60" s="9"/>
      <c r="J60" s="9"/>
      <c r="K60" s="9">
        <f t="shared" ref="K60:K63" si="74">K39/K14</f>
        <v>738.75</v>
      </c>
      <c r="L60" s="9"/>
      <c r="M60" s="9"/>
      <c r="N60" s="9"/>
      <c r="O60" s="9"/>
      <c r="P60" s="9">
        <f t="shared" si="73"/>
        <v>738.75</v>
      </c>
      <c r="Q60" s="9"/>
      <c r="R60" s="9"/>
      <c r="S60" s="9"/>
      <c r="T60" s="9">
        <f t="shared" si="69"/>
        <v>407.5</v>
      </c>
      <c r="U60" s="9"/>
      <c r="V60" s="9"/>
      <c r="W60" s="9"/>
      <c r="X60" s="9"/>
      <c r="Y60" s="9">
        <f t="shared" si="67"/>
        <v>407.5</v>
      </c>
      <c r="Z60" s="3"/>
    </row>
    <row r="61" ht="12.0" customHeight="1">
      <c r="A61" s="19" t="s">
        <v>64</v>
      </c>
      <c r="B61" s="9"/>
      <c r="C61" s="9">
        <f t="shared" si="68"/>
        <v>232.5</v>
      </c>
      <c r="D61" s="9"/>
      <c r="E61" s="9"/>
      <c r="F61" s="18" t="s">
        <v>23</v>
      </c>
      <c r="G61" s="9">
        <f t="shared" si="63"/>
        <v>232.5</v>
      </c>
      <c r="H61" s="9"/>
      <c r="I61" s="9"/>
      <c r="J61" s="9"/>
      <c r="K61" s="9">
        <f t="shared" si="74"/>
        <v>420</v>
      </c>
      <c r="L61" s="9"/>
      <c r="M61" s="9"/>
      <c r="N61" s="9"/>
      <c r="O61" s="9"/>
      <c r="P61" s="9">
        <f t="shared" si="73"/>
        <v>420</v>
      </c>
      <c r="Q61" s="9"/>
      <c r="R61" s="9"/>
      <c r="S61" s="9"/>
      <c r="T61" s="9">
        <f t="shared" si="69"/>
        <v>295</v>
      </c>
      <c r="U61" s="9"/>
      <c r="V61" s="9"/>
      <c r="W61" s="9"/>
      <c r="X61" s="9"/>
      <c r="Y61" s="9">
        <f t="shared" si="67"/>
        <v>295</v>
      </c>
      <c r="Z61" s="3"/>
    </row>
    <row r="62" ht="12.0" customHeight="1">
      <c r="A62" s="19" t="s">
        <v>65</v>
      </c>
      <c r="B62" s="9"/>
      <c r="C62" s="9">
        <f t="shared" si="68"/>
        <v>210</v>
      </c>
      <c r="D62" s="9"/>
      <c r="E62" s="9"/>
      <c r="F62" s="18" t="s">
        <v>23</v>
      </c>
      <c r="G62" s="9">
        <f t="shared" si="63"/>
        <v>210</v>
      </c>
      <c r="H62" s="9"/>
      <c r="I62" s="9"/>
      <c r="J62" s="9"/>
      <c r="K62" s="9">
        <f t="shared" si="74"/>
        <v>430</v>
      </c>
      <c r="L62" s="9"/>
      <c r="M62" s="9"/>
      <c r="N62" s="9"/>
      <c r="O62" s="9"/>
      <c r="P62" s="9">
        <f t="shared" si="73"/>
        <v>430</v>
      </c>
      <c r="Q62" s="9"/>
      <c r="R62" s="9"/>
      <c r="S62" s="9"/>
      <c r="T62" s="9"/>
      <c r="U62" s="9"/>
      <c r="V62" s="9"/>
      <c r="W62" s="9"/>
      <c r="X62" s="9"/>
      <c r="Y62" s="9">
        <f t="shared" si="67"/>
        <v>320</v>
      </c>
      <c r="Z62" s="3"/>
    </row>
    <row r="63" ht="12.0" customHeight="1">
      <c r="A63" s="19" t="s">
        <v>66</v>
      </c>
      <c r="B63" s="9"/>
      <c r="C63" s="9">
        <f t="shared" si="68"/>
        <v>310</v>
      </c>
      <c r="D63" s="9"/>
      <c r="E63" s="9"/>
      <c r="F63" s="18" t="s">
        <v>23</v>
      </c>
      <c r="G63" s="9">
        <f t="shared" si="63"/>
        <v>310</v>
      </c>
      <c r="H63" s="9"/>
      <c r="I63" s="9"/>
      <c r="J63" s="9"/>
      <c r="K63" s="9">
        <f t="shared" si="74"/>
        <v>290</v>
      </c>
      <c r="L63" s="9"/>
      <c r="M63" s="9"/>
      <c r="N63" s="9"/>
      <c r="O63" s="9"/>
      <c r="P63" s="9">
        <f t="shared" si="73"/>
        <v>290</v>
      </c>
      <c r="Q63" s="9"/>
      <c r="R63" s="9"/>
      <c r="S63" s="9"/>
      <c r="T63" s="9">
        <f>T42/T17</f>
        <v>300</v>
      </c>
      <c r="U63" s="9"/>
      <c r="V63" s="9"/>
      <c r="W63" s="9"/>
      <c r="X63" s="9"/>
      <c r="Y63" s="9">
        <f t="shared" si="67"/>
        <v>300</v>
      </c>
      <c r="Z63" s="3"/>
    </row>
    <row r="64" ht="12.0" customHeight="1">
      <c r="A64" s="19"/>
      <c r="B64" s="27"/>
      <c r="C64" s="27"/>
      <c r="D64" s="27"/>
      <c r="E64" s="27"/>
      <c r="F64" s="1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2.0" customHeight="1">
      <c r="A65" s="26" t="s">
        <v>11</v>
      </c>
      <c r="B65" s="27">
        <f t="shared" ref="B65:E65" si="75">B44/B19</f>
        <v>261.5527893</v>
      </c>
      <c r="C65" s="27">
        <f t="shared" si="75"/>
        <v>210.0293568</v>
      </c>
      <c r="D65" s="27">
        <f t="shared" si="75"/>
        <v>163.3385641</v>
      </c>
      <c r="E65" s="27">
        <f t="shared" si="75"/>
        <v>300.523416</v>
      </c>
      <c r="F65" s="47" t="s">
        <v>23</v>
      </c>
      <c r="G65" s="27">
        <f>G44/G19</f>
        <v>237.0286792</v>
      </c>
      <c r="H65" s="27"/>
      <c r="I65" s="27"/>
      <c r="J65" s="27">
        <f t="shared" ref="J65:M65" si="76">J44/J19</f>
        <v>965.6700555</v>
      </c>
      <c r="K65" s="27">
        <f t="shared" si="76"/>
        <v>908.7927928</v>
      </c>
      <c r="L65" s="27">
        <f t="shared" si="76"/>
        <v>1004.40678</v>
      </c>
      <c r="M65" s="27">
        <f t="shared" si="76"/>
        <v>1118.983051</v>
      </c>
      <c r="N65" s="27" t="s">
        <v>27</v>
      </c>
      <c r="O65" s="27" t="s">
        <v>27</v>
      </c>
      <c r="P65" s="27">
        <f>P44/P19</f>
        <v>970.8690546</v>
      </c>
      <c r="Q65" s="27"/>
      <c r="R65" s="27"/>
      <c r="S65" s="27">
        <f t="shared" ref="S65:V65" si="77">S44/S19</f>
        <v>378.6801445</v>
      </c>
      <c r="T65" s="27">
        <f t="shared" si="77"/>
        <v>300.176662</v>
      </c>
      <c r="U65" s="27">
        <f t="shared" si="77"/>
        <v>200.5511811</v>
      </c>
      <c r="V65" s="27">
        <f t="shared" si="77"/>
        <v>786.655481</v>
      </c>
      <c r="W65" s="27" t="s">
        <v>27</v>
      </c>
      <c r="X65" s="27" t="s">
        <v>27</v>
      </c>
      <c r="Y65" s="27">
        <f>Y44/Y19</f>
        <v>356.5638451</v>
      </c>
    </row>
    <row r="66" ht="12.0" customHeight="1">
      <c r="A66" s="29" t="s">
        <v>29</v>
      </c>
      <c r="B66" s="27"/>
      <c r="C66" s="27">
        <f t="shared" ref="C66:E66" si="78">C46/C21</f>
        <v>210.2841061</v>
      </c>
      <c r="D66" s="27">
        <f t="shared" si="78"/>
        <v>162.7664671</v>
      </c>
      <c r="E66" s="27">
        <f t="shared" si="78"/>
        <v>230.25</v>
      </c>
      <c r="F66" s="47" t="s">
        <v>23</v>
      </c>
      <c r="G66" s="27">
        <f>G46/G21</f>
        <v>191.4467814</v>
      </c>
      <c r="H66" s="27"/>
      <c r="I66" s="27"/>
      <c r="J66" s="27"/>
      <c r="K66" s="27">
        <f t="shared" ref="K66:M66" si="79">K46/K21</f>
        <v>902.368932</v>
      </c>
      <c r="L66" s="27">
        <f t="shared" si="79"/>
        <v>831.2698413</v>
      </c>
      <c r="M66" s="27">
        <f t="shared" si="79"/>
        <v>860</v>
      </c>
      <c r="N66" s="27"/>
      <c r="O66" s="27" t="s">
        <v>27</v>
      </c>
      <c r="P66" s="27">
        <f>P46/P21</f>
        <v>880.5351171</v>
      </c>
      <c r="Q66" s="27"/>
      <c r="R66" s="27"/>
      <c r="S66" s="27"/>
      <c r="T66" s="27">
        <f t="shared" ref="T66:V66" si="80">T46/T21</f>
        <v>294.2275082</v>
      </c>
      <c r="U66" s="27">
        <f t="shared" si="80"/>
        <v>179.1666667</v>
      </c>
      <c r="V66" s="27">
        <f t="shared" si="80"/>
        <v>366.0784314</v>
      </c>
      <c r="W66" s="27"/>
      <c r="X66" s="27" t="s">
        <v>27</v>
      </c>
      <c r="Y66" s="27">
        <f>Y46/Y21</f>
        <v>251.3907477</v>
      </c>
    </row>
    <row r="67" ht="12.0" customHeight="1">
      <c r="A67" s="7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8"/>
      <c r="R67" s="48"/>
      <c r="S67" s="31"/>
      <c r="T67" s="31"/>
      <c r="U67" s="31"/>
      <c r="V67" s="31"/>
      <c r="W67" s="31"/>
      <c r="X67" s="31"/>
      <c r="Y67" s="31"/>
    </row>
    <row r="68" ht="12.0" customHeight="1">
      <c r="R68" s="4"/>
    </row>
    <row r="69" ht="12.0" customHeight="1">
      <c r="A69" s="9" t="s">
        <v>109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R69" s="4"/>
    </row>
    <row r="70" ht="12.0" customHeight="1">
      <c r="A70" s="9" t="s">
        <v>110</v>
      </c>
      <c r="B70" s="9"/>
      <c r="C70" s="33"/>
      <c r="D70" s="9"/>
      <c r="E70" s="9"/>
      <c r="F70" s="9"/>
      <c r="G70" s="9"/>
      <c r="H70" s="9"/>
      <c r="I70" s="9"/>
      <c r="J70" s="9"/>
      <c r="K70" s="9"/>
      <c r="L70" s="9"/>
      <c r="R70" s="4"/>
    </row>
    <row r="71" ht="12.0" customHeight="1">
      <c r="A71" s="33" t="s">
        <v>111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R71" s="4"/>
    </row>
    <row r="72" ht="12.0" customHeight="1">
      <c r="A72" s="1"/>
      <c r="B72" s="33"/>
      <c r="C72" s="33"/>
      <c r="D72" s="33"/>
      <c r="E72" s="9"/>
      <c r="F72" s="9"/>
      <c r="G72" s="9"/>
      <c r="H72" s="9"/>
      <c r="I72" s="9"/>
      <c r="J72" s="9"/>
      <c r="K72" s="9"/>
      <c r="L72" s="9"/>
      <c r="R72" s="4"/>
    </row>
    <row r="73" ht="12.0" customHeight="1">
      <c r="A73" s="50" t="s">
        <v>112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R73" s="4"/>
    </row>
    <row r="74" ht="12.0" customHeight="1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3"/>
      <c r="R74" s="4"/>
    </row>
    <row r="75">
      <c r="A75" s="52" t="s">
        <v>33</v>
      </c>
      <c r="B75" s="53" t="s">
        <v>113</v>
      </c>
      <c r="R75" s="4"/>
    </row>
    <row r="76" ht="12.0" customHeight="1">
      <c r="B76" t="s">
        <v>70</v>
      </c>
      <c r="R76" s="4"/>
    </row>
    <row r="77" ht="12.0" customHeight="1">
      <c r="R77" s="4"/>
    </row>
    <row r="78" ht="12.0" customHeight="1">
      <c r="G78" s="54" t="s">
        <v>39</v>
      </c>
      <c r="H78" s="55">
        <f>G21-'2005'!G21</f>
        <v>-16</v>
      </c>
      <c r="R78" s="4"/>
    </row>
    <row r="79" ht="12.0" customHeight="1">
      <c r="D79" s="37"/>
      <c r="G79" s="54" t="s">
        <v>40</v>
      </c>
      <c r="H79" s="55">
        <f>G9-'2005'!G9</f>
        <v>-122</v>
      </c>
      <c r="R79" s="4"/>
    </row>
    <row r="80" ht="12.0" customHeight="1">
      <c r="G80" s="56" t="s">
        <v>41</v>
      </c>
      <c r="H80" s="57">
        <f>H78-H79</f>
        <v>106</v>
      </c>
      <c r="R80" s="4"/>
    </row>
    <row r="81" ht="12.0" customHeight="1">
      <c r="G81" s="54" t="s">
        <v>42</v>
      </c>
      <c r="H81" s="55">
        <f>P21-'2005'!P21</f>
        <v>0</v>
      </c>
      <c r="R81" s="4"/>
    </row>
    <row r="82" ht="12.0" customHeight="1">
      <c r="G82" s="54" t="s">
        <v>43</v>
      </c>
      <c r="H82" s="58">
        <f>P9-'2005'!P9</f>
        <v>-10</v>
      </c>
      <c r="R82" s="4"/>
    </row>
    <row r="83" ht="12.0" customHeight="1">
      <c r="G83" s="56" t="s">
        <v>44</v>
      </c>
      <c r="H83" s="59">
        <f>H81-H82</f>
        <v>10</v>
      </c>
      <c r="R83" s="4"/>
    </row>
    <row r="84" ht="12.0" customHeight="1">
      <c r="G84" s="54" t="s">
        <v>45</v>
      </c>
      <c r="H84" s="55">
        <f>G46-'2004'!G46</f>
        <v>19140</v>
      </c>
      <c r="R84" s="4"/>
    </row>
    <row r="85" ht="12.0" customHeight="1">
      <c r="G85" s="54" t="s">
        <v>46</v>
      </c>
      <c r="H85" s="55">
        <f>G34-'2004'!G34</f>
        <v>17190</v>
      </c>
      <c r="R85" s="4"/>
    </row>
    <row r="86" ht="12.0" customHeight="1">
      <c r="G86" s="56" t="s">
        <v>47</v>
      </c>
      <c r="H86" s="57">
        <f>H84-H85</f>
        <v>1950</v>
      </c>
      <c r="R86" s="4"/>
    </row>
    <row r="87" ht="12.0" customHeight="1">
      <c r="G87" s="54" t="s">
        <v>48</v>
      </c>
      <c r="H87" s="55">
        <f>P46-'2004'!P46</f>
        <v>7630</v>
      </c>
      <c r="R87" s="4"/>
    </row>
    <row r="88" ht="12.0" customHeight="1">
      <c r="G88" s="54" t="s">
        <v>49</v>
      </c>
      <c r="H88" s="55">
        <f>P34-'2004'!P34</f>
        <v>-25560</v>
      </c>
      <c r="R88" s="4"/>
    </row>
    <row r="89" ht="12.0" customHeight="1">
      <c r="G89" s="56" t="s">
        <v>50</v>
      </c>
      <c r="H89" s="57">
        <f>H87-H88</f>
        <v>33190</v>
      </c>
      <c r="R89" s="4"/>
    </row>
    <row r="90" ht="12.0" customHeight="1">
      <c r="R90" s="4"/>
    </row>
    <row r="91" ht="12.0" customHeight="1">
      <c r="G91" s="52" t="s">
        <v>114</v>
      </c>
      <c r="R91" s="4"/>
    </row>
    <row r="92" ht="12.0" customHeight="1">
      <c r="G92" s="52" t="s">
        <v>115</v>
      </c>
      <c r="R92" s="4"/>
    </row>
    <row r="93" ht="12.0" customHeight="1">
      <c r="R93" s="4"/>
    </row>
    <row r="94" ht="12.0" customHeight="1">
      <c r="R94" s="4"/>
    </row>
    <row r="95" ht="12.0" customHeight="1">
      <c r="R95" s="4"/>
    </row>
    <row r="96" ht="12.0" customHeight="1">
      <c r="R96" s="4"/>
    </row>
    <row r="97" ht="12.0" customHeight="1">
      <c r="R97" s="4"/>
    </row>
    <row r="98" ht="12.0" customHeight="1">
      <c r="R98" s="4"/>
    </row>
    <row r="99" ht="12.0" customHeight="1">
      <c r="R99" s="4"/>
    </row>
    <row r="100" ht="12.0" customHeight="1">
      <c r="R100" s="4"/>
    </row>
    <row r="101" ht="12.0" customHeight="1">
      <c r="R101" s="4"/>
    </row>
    <row r="102" ht="12.0" customHeight="1">
      <c r="R102" s="4"/>
    </row>
    <row r="103" ht="12.0" customHeight="1">
      <c r="R103" s="4"/>
    </row>
    <row r="104" ht="12.0" customHeight="1">
      <c r="R104" s="4"/>
    </row>
    <row r="105" ht="12.0" customHeight="1">
      <c r="R105" s="4"/>
    </row>
    <row r="106" ht="12.0" customHeight="1">
      <c r="R106" s="4"/>
    </row>
    <row r="107" ht="12.0" customHeight="1">
      <c r="R107" s="4"/>
    </row>
    <row r="108" ht="12.0" customHeight="1">
      <c r="R108" s="4"/>
    </row>
    <row r="109" ht="12.0" customHeight="1">
      <c r="R109" s="4"/>
    </row>
    <row r="110" ht="12.0" customHeight="1">
      <c r="R110" s="4"/>
    </row>
    <row r="111" ht="12.0" customHeight="1">
      <c r="R111" s="4"/>
    </row>
    <row r="112" ht="12.0" customHeight="1">
      <c r="R112" s="4"/>
    </row>
    <row r="113" ht="12.0" customHeight="1">
      <c r="R113" s="4"/>
    </row>
    <row r="114" ht="12.0" customHeight="1">
      <c r="R114" s="4"/>
    </row>
    <row r="115" ht="12.0" customHeight="1">
      <c r="R115" s="4"/>
    </row>
    <row r="116" ht="12.0" customHeight="1">
      <c r="R116" s="4"/>
    </row>
    <row r="117" ht="12.0" customHeight="1">
      <c r="R117" s="4"/>
    </row>
    <row r="118" ht="12.0" customHeight="1">
      <c r="R118" s="4"/>
    </row>
    <row r="119" ht="12.0" customHeight="1">
      <c r="R119" s="4"/>
    </row>
    <row r="120" ht="12.0" customHeight="1">
      <c r="R120" s="4"/>
    </row>
    <row r="121" ht="12.0" customHeight="1">
      <c r="R121" s="4"/>
    </row>
    <row r="122" ht="12.0" customHeight="1">
      <c r="R122" s="4"/>
    </row>
    <row r="123" ht="12.0" customHeight="1">
      <c r="R123" s="4"/>
    </row>
    <row r="124" ht="12.0" customHeight="1">
      <c r="R124" s="4"/>
    </row>
    <row r="125" ht="12.0" customHeight="1">
      <c r="R125" s="4"/>
    </row>
    <row r="126" ht="12.0" customHeight="1">
      <c r="R126" s="4"/>
    </row>
    <row r="127" ht="12.0" customHeight="1">
      <c r="R127" s="4"/>
    </row>
    <row r="128" ht="12.0" customHeight="1">
      <c r="R128" s="4"/>
    </row>
    <row r="129" ht="12.0" customHeight="1">
      <c r="R129" s="4"/>
    </row>
    <row r="130" ht="12.0" customHeight="1">
      <c r="R130" s="4"/>
    </row>
    <row r="131" ht="12.0" customHeight="1">
      <c r="R131" s="4"/>
    </row>
    <row r="132" ht="12.0" customHeight="1">
      <c r="R132" s="4"/>
    </row>
    <row r="133" ht="12.0" customHeight="1">
      <c r="R133" s="4"/>
    </row>
    <row r="134" ht="12.0" customHeight="1">
      <c r="R134" s="4"/>
    </row>
    <row r="135" ht="12.0" customHeight="1">
      <c r="R135" s="4"/>
    </row>
    <row r="136" ht="12.0" customHeight="1">
      <c r="R136" s="4"/>
    </row>
    <row r="137" ht="12.0" customHeight="1">
      <c r="R137" s="4"/>
    </row>
    <row r="138" ht="12.0" customHeight="1">
      <c r="R138" s="4"/>
    </row>
    <row r="139" ht="12.0" customHeight="1">
      <c r="R139" s="4"/>
    </row>
    <row r="140" ht="12.0" customHeight="1">
      <c r="R140" s="4"/>
    </row>
    <row r="141" ht="12.0" customHeight="1">
      <c r="R141" s="4"/>
    </row>
    <row r="142" ht="12.0" customHeight="1">
      <c r="R142" s="4"/>
    </row>
    <row r="143" ht="12.0" customHeight="1">
      <c r="R143" s="4"/>
    </row>
    <row r="144" ht="12.0" customHeight="1">
      <c r="R144" s="4"/>
    </row>
    <row r="145" ht="12.0" customHeight="1">
      <c r="R145" s="4"/>
    </row>
    <row r="146" ht="12.0" customHeight="1">
      <c r="R146" s="4"/>
    </row>
    <row r="147" ht="12.0" customHeight="1">
      <c r="R147" s="4"/>
    </row>
    <row r="148" ht="12.0" customHeight="1">
      <c r="R148" s="4"/>
    </row>
    <row r="149" ht="12.0" customHeight="1">
      <c r="R149" s="4"/>
    </row>
    <row r="150" ht="12.0" customHeight="1">
      <c r="R150" s="4"/>
    </row>
    <row r="151" ht="12.0" customHeight="1">
      <c r="R151" s="4"/>
    </row>
    <row r="152" ht="12.0" customHeight="1">
      <c r="R152" s="4"/>
    </row>
    <row r="153" ht="12.0" customHeight="1">
      <c r="R153" s="4"/>
    </row>
    <row r="154" ht="12.0" customHeight="1">
      <c r="R154" s="4"/>
    </row>
    <row r="155" ht="12.0" customHeight="1">
      <c r="R155" s="4"/>
    </row>
    <row r="156" ht="12.0" customHeight="1">
      <c r="R156" s="4"/>
    </row>
    <row r="157" ht="12.0" customHeight="1">
      <c r="R157" s="4"/>
    </row>
    <row r="158" ht="12.0" customHeight="1">
      <c r="R158" s="4"/>
    </row>
    <row r="159" ht="12.0" customHeight="1">
      <c r="R159" s="4"/>
    </row>
    <row r="160" ht="12.0" customHeight="1">
      <c r="R160" s="4"/>
    </row>
    <row r="161" ht="12.0" customHeight="1">
      <c r="R161" s="4"/>
    </row>
    <row r="162" ht="12.0" customHeight="1">
      <c r="R162" s="4"/>
    </row>
    <row r="163" ht="12.0" customHeight="1">
      <c r="R163" s="4"/>
    </row>
    <row r="164" ht="12.0" customHeight="1">
      <c r="R164" s="4"/>
    </row>
    <row r="165" ht="12.0" customHeight="1">
      <c r="R165" s="4"/>
    </row>
    <row r="166" ht="12.0" customHeight="1">
      <c r="R166" s="4"/>
    </row>
    <row r="167" ht="12.0" customHeight="1">
      <c r="R167" s="4"/>
    </row>
    <row r="168" ht="12.0" customHeight="1">
      <c r="R168" s="4"/>
    </row>
    <row r="169" ht="12.0" customHeight="1">
      <c r="R169" s="4"/>
    </row>
    <row r="170" ht="12.0" customHeight="1">
      <c r="R170" s="4"/>
    </row>
    <row r="171" ht="12.0" customHeight="1">
      <c r="R171" s="4"/>
    </row>
    <row r="172" ht="12.0" customHeight="1">
      <c r="R172" s="4"/>
    </row>
    <row r="173" ht="12.0" customHeight="1">
      <c r="R173" s="4"/>
    </row>
    <row r="174" ht="12.0" customHeight="1">
      <c r="R174" s="4"/>
    </row>
    <row r="175" ht="12.0" customHeight="1">
      <c r="R175" s="4"/>
    </row>
    <row r="176" ht="12.0" customHeight="1">
      <c r="R176" s="4"/>
    </row>
    <row r="177" ht="12.0" customHeight="1">
      <c r="R177" s="4"/>
    </row>
    <row r="178" ht="12.0" customHeight="1">
      <c r="R178" s="4"/>
    </row>
    <row r="179" ht="12.0" customHeight="1">
      <c r="R179" s="4"/>
    </row>
    <row r="180" ht="12.0" customHeight="1">
      <c r="R180" s="4"/>
    </row>
    <row r="181" ht="12.0" customHeight="1">
      <c r="R181" s="4"/>
    </row>
    <row r="182" ht="12.0" customHeight="1">
      <c r="R182" s="4"/>
    </row>
    <row r="183" ht="12.0" customHeight="1">
      <c r="R183" s="4"/>
    </row>
    <row r="184" ht="12.0" customHeight="1">
      <c r="R184" s="4"/>
    </row>
    <row r="185" ht="12.0" customHeight="1">
      <c r="R185" s="4"/>
    </row>
    <row r="186" ht="12.0" customHeight="1">
      <c r="R186" s="4"/>
    </row>
    <row r="187" ht="12.0" customHeight="1">
      <c r="R187" s="4"/>
    </row>
    <row r="188" ht="12.0" customHeight="1">
      <c r="R188" s="4"/>
    </row>
    <row r="189" ht="12.0" customHeight="1">
      <c r="R189" s="4"/>
    </row>
    <row r="190" ht="12.0" customHeight="1">
      <c r="R190" s="4"/>
    </row>
    <row r="191" ht="12.0" customHeight="1">
      <c r="R191" s="4"/>
    </row>
    <row r="192" ht="12.0" customHeight="1">
      <c r="R192" s="4"/>
    </row>
    <row r="193" ht="12.0" customHeight="1">
      <c r="R193" s="4"/>
    </row>
    <row r="194" ht="12.0" customHeight="1">
      <c r="R194" s="4"/>
    </row>
    <row r="195" ht="12.0" customHeight="1">
      <c r="R195" s="4"/>
    </row>
    <row r="196" ht="12.0" customHeight="1">
      <c r="R196" s="4"/>
    </row>
    <row r="197" ht="12.0" customHeight="1">
      <c r="R197" s="4"/>
    </row>
    <row r="198" ht="12.0" customHeight="1">
      <c r="R198" s="4"/>
    </row>
    <row r="199" ht="12.0" customHeight="1">
      <c r="R199" s="4"/>
    </row>
    <row r="200" ht="12.0" customHeight="1">
      <c r="R200" s="4"/>
    </row>
    <row r="201" ht="12.0" customHeight="1">
      <c r="R201" s="4"/>
    </row>
    <row r="202" ht="12.0" customHeight="1">
      <c r="R202" s="4"/>
    </row>
    <row r="203" ht="12.0" customHeight="1">
      <c r="R203" s="4"/>
    </row>
    <row r="204" ht="12.0" customHeight="1">
      <c r="R204" s="4"/>
    </row>
    <row r="205" ht="12.0" customHeight="1">
      <c r="R205" s="4"/>
    </row>
    <row r="206" ht="12.0" customHeight="1">
      <c r="R206" s="4"/>
    </row>
    <row r="207" ht="12.0" customHeight="1">
      <c r="R207" s="4"/>
    </row>
    <row r="208" ht="12.0" customHeight="1">
      <c r="R208" s="4"/>
    </row>
    <row r="209" ht="12.0" customHeight="1">
      <c r="R209" s="4"/>
    </row>
    <row r="210" ht="12.0" customHeight="1">
      <c r="R210" s="4"/>
    </row>
    <row r="211" ht="12.0" customHeight="1">
      <c r="R211" s="4"/>
    </row>
    <row r="212" ht="12.0" customHeight="1">
      <c r="R212" s="4"/>
    </row>
    <row r="213" ht="12.0" customHeight="1">
      <c r="R213" s="4"/>
    </row>
    <row r="214" ht="12.0" customHeight="1">
      <c r="R214" s="4"/>
    </row>
    <row r="215" ht="12.0" customHeight="1">
      <c r="R215" s="4"/>
    </row>
    <row r="216" ht="12.0" customHeight="1">
      <c r="R216" s="4"/>
    </row>
    <row r="217" ht="12.0" customHeight="1">
      <c r="R217" s="4"/>
    </row>
    <row r="218" ht="12.0" customHeight="1">
      <c r="R218" s="4"/>
    </row>
    <row r="219" ht="12.0" customHeight="1">
      <c r="R219" s="4"/>
    </row>
    <row r="220" ht="12.0" customHeight="1">
      <c r="R220" s="4"/>
    </row>
    <row r="221" ht="12.0" customHeight="1">
      <c r="R221" s="4"/>
    </row>
    <row r="222" ht="12.0" customHeight="1">
      <c r="R222" s="4"/>
    </row>
    <row r="223" ht="12.0" customHeight="1">
      <c r="R223" s="4"/>
    </row>
    <row r="224" ht="12.0" customHeight="1">
      <c r="R224" s="4"/>
    </row>
    <row r="225" ht="12.0" customHeight="1">
      <c r="R225" s="4"/>
    </row>
    <row r="226" ht="12.0" customHeight="1">
      <c r="R226" s="4"/>
    </row>
    <row r="227" ht="12.0" customHeight="1">
      <c r="R227" s="4"/>
    </row>
    <row r="228" ht="12.0" customHeight="1">
      <c r="R228" s="4"/>
    </row>
    <row r="229" ht="12.0" customHeight="1">
      <c r="R229" s="4"/>
    </row>
    <row r="230" ht="12.0" customHeight="1">
      <c r="R230" s="4"/>
    </row>
    <row r="231" ht="12.0" customHeight="1">
      <c r="R231" s="4"/>
    </row>
    <row r="232" ht="12.0" customHeight="1">
      <c r="R232" s="4"/>
    </row>
    <row r="233" ht="12.0" customHeight="1">
      <c r="R233" s="4"/>
    </row>
    <row r="234" ht="12.0" customHeight="1">
      <c r="R234" s="4"/>
    </row>
    <row r="235" ht="12.0" customHeight="1">
      <c r="R235" s="4"/>
    </row>
    <row r="236" ht="12.0" customHeight="1">
      <c r="R236" s="4"/>
    </row>
    <row r="237" ht="12.0" customHeight="1">
      <c r="R237" s="4"/>
    </row>
    <row r="238" ht="12.0" customHeight="1">
      <c r="R238" s="4"/>
    </row>
    <row r="239" ht="12.0" customHeight="1">
      <c r="R239" s="4"/>
    </row>
    <row r="240" ht="12.0" customHeight="1">
      <c r="R240" s="4"/>
    </row>
    <row r="241" ht="12.0" customHeight="1">
      <c r="R241" s="4"/>
    </row>
    <row r="242" ht="12.0" customHeight="1">
      <c r="R242" s="4"/>
    </row>
    <row r="243" ht="12.0" customHeight="1">
      <c r="R243" s="4"/>
    </row>
    <row r="244" ht="12.0" customHeight="1">
      <c r="R244" s="4"/>
    </row>
    <row r="245" ht="12.0" customHeight="1">
      <c r="R245" s="4"/>
    </row>
    <row r="246" ht="12.0" customHeight="1">
      <c r="R246" s="4"/>
    </row>
    <row r="247" ht="12.0" customHeight="1">
      <c r="R247" s="4"/>
    </row>
    <row r="248" ht="12.0" customHeight="1">
      <c r="R248" s="4"/>
    </row>
    <row r="249" ht="12.0" customHeight="1">
      <c r="R249" s="4"/>
    </row>
    <row r="250" ht="12.0" customHeight="1">
      <c r="R250" s="4"/>
    </row>
    <row r="251" ht="12.0" customHeight="1">
      <c r="R251" s="4"/>
    </row>
    <row r="252" ht="12.0" customHeight="1">
      <c r="R252" s="4"/>
    </row>
    <row r="253" ht="12.0" customHeight="1">
      <c r="R253" s="4"/>
    </row>
    <row r="254" ht="12.0" customHeight="1">
      <c r="R254" s="4"/>
    </row>
    <row r="255" ht="12.0" customHeight="1">
      <c r="R255" s="4"/>
    </row>
    <row r="256" ht="12.0" customHeight="1">
      <c r="R256" s="4"/>
    </row>
    <row r="257" ht="12.0" customHeight="1">
      <c r="R257" s="4"/>
    </row>
    <row r="258" ht="12.0" customHeight="1">
      <c r="R258" s="4"/>
    </row>
    <row r="259" ht="12.0" customHeight="1">
      <c r="R259" s="4"/>
    </row>
    <row r="260" ht="12.0" customHeight="1">
      <c r="R260" s="4"/>
    </row>
    <row r="261" ht="12.0" customHeight="1">
      <c r="R261" s="4"/>
    </row>
    <row r="262" ht="12.0" customHeight="1">
      <c r="R262" s="4"/>
    </row>
    <row r="263" ht="12.0" customHeight="1">
      <c r="R263" s="4"/>
    </row>
    <row r="264" ht="12.0" customHeight="1">
      <c r="R264" s="4"/>
    </row>
    <row r="265" ht="12.0" customHeight="1">
      <c r="R265" s="4"/>
    </row>
    <row r="266" ht="12.0" customHeight="1">
      <c r="R266" s="4"/>
    </row>
    <row r="267" ht="12.0" customHeight="1">
      <c r="R267" s="4"/>
    </row>
    <row r="268" ht="12.0" customHeight="1">
      <c r="R268" s="4"/>
    </row>
    <row r="269" ht="12.0" customHeight="1">
      <c r="R269" s="4"/>
    </row>
    <row r="270" ht="12.0" customHeight="1">
      <c r="R270" s="4"/>
    </row>
    <row r="271" ht="12.0" customHeight="1">
      <c r="R271" s="4"/>
    </row>
    <row r="272" ht="12.0" customHeight="1">
      <c r="R272" s="4"/>
    </row>
    <row r="273" ht="12.0" customHeight="1">
      <c r="R273" s="4"/>
    </row>
    <row r="274" ht="12.0" customHeight="1">
      <c r="R274" s="4"/>
    </row>
    <row r="275" ht="12.0" customHeight="1">
      <c r="R275" s="4"/>
    </row>
    <row r="276" ht="12.0" customHeight="1">
      <c r="R276" s="4"/>
    </row>
    <row r="277" ht="12.0" customHeight="1">
      <c r="R277" s="4"/>
    </row>
    <row r="278" ht="12.0" customHeight="1">
      <c r="R278" s="4"/>
    </row>
    <row r="279" ht="12.0" customHeight="1">
      <c r="R279" s="4"/>
    </row>
    <row r="280" ht="12.0" customHeight="1">
      <c r="R280" s="4"/>
    </row>
    <row r="281" ht="12.0" customHeight="1">
      <c r="R281" s="4"/>
    </row>
    <row r="282" ht="12.0" customHeight="1">
      <c r="R282" s="4"/>
    </row>
    <row r="283" ht="12.0" customHeight="1">
      <c r="R283" s="4"/>
    </row>
    <row r="284" ht="12.0" customHeight="1">
      <c r="R284" s="4"/>
    </row>
    <row r="285" ht="12.0" customHeight="1">
      <c r="R285" s="4"/>
    </row>
    <row r="286" ht="12.0" customHeight="1">
      <c r="R286" s="4"/>
    </row>
    <row r="287" ht="12.0" customHeight="1">
      <c r="R287" s="4"/>
    </row>
    <row r="288" ht="12.0" customHeight="1">
      <c r="R288" s="4"/>
    </row>
    <row r="289" ht="12.0" customHeight="1">
      <c r="R289" s="4"/>
    </row>
    <row r="290" ht="12.0" customHeight="1">
      <c r="R290" s="4"/>
    </row>
    <row r="291" ht="12.0" customHeight="1">
      <c r="R291" s="4"/>
    </row>
    <row r="292" ht="12.0" customHeight="1">
      <c r="R292" s="4"/>
    </row>
    <row r="293" ht="12.0" customHeight="1">
      <c r="R293" s="4"/>
    </row>
    <row r="294" ht="12.0" customHeight="1">
      <c r="R294" s="4"/>
    </row>
    <row r="295" ht="12.0" customHeight="1">
      <c r="R295" s="4"/>
    </row>
    <row r="296" ht="12.0" customHeight="1">
      <c r="R296" s="4"/>
    </row>
    <row r="297" ht="12.0" customHeight="1">
      <c r="R297" s="4"/>
    </row>
    <row r="298" ht="12.0" customHeight="1">
      <c r="R298" s="4"/>
    </row>
    <row r="299" ht="12.0" customHeight="1">
      <c r="R299" s="4"/>
    </row>
    <row r="300" ht="12.0" customHeight="1">
      <c r="R300" s="4"/>
    </row>
    <row r="301" ht="12.0" customHeight="1">
      <c r="R301" s="4"/>
    </row>
    <row r="302" ht="12.0" customHeight="1">
      <c r="R302" s="4"/>
    </row>
    <row r="303" ht="12.0" customHeight="1">
      <c r="R303" s="4"/>
    </row>
    <row r="304" ht="12.0" customHeight="1">
      <c r="R304" s="4"/>
    </row>
    <row r="305" ht="12.0" customHeight="1">
      <c r="R305" s="4"/>
    </row>
    <row r="306" ht="12.0" customHeight="1">
      <c r="R306" s="4"/>
    </row>
    <row r="307" ht="12.0" customHeight="1">
      <c r="R307" s="4"/>
    </row>
    <row r="308" ht="12.0" customHeight="1">
      <c r="R308" s="4"/>
    </row>
    <row r="309" ht="12.0" customHeight="1">
      <c r="R309" s="4"/>
    </row>
    <row r="310" ht="12.0" customHeight="1">
      <c r="R310" s="4"/>
    </row>
    <row r="311" ht="12.0" customHeight="1">
      <c r="R311" s="4"/>
    </row>
    <row r="312" ht="12.0" customHeight="1">
      <c r="R312" s="4"/>
    </row>
    <row r="313" ht="12.0" customHeight="1">
      <c r="R313" s="4"/>
    </row>
    <row r="314" ht="12.0" customHeight="1">
      <c r="R314" s="4"/>
    </row>
    <row r="315" ht="12.0" customHeight="1">
      <c r="R315" s="4"/>
    </row>
    <row r="316" ht="12.0" customHeight="1">
      <c r="R316" s="4"/>
    </row>
    <row r="317" ht="12.0" customHeight="1">
      <c r="R317" s="4"/>
    </row>
    <row r="318" ht="12.0" customHeight="1">
      <c r="R318" s="4"/>
    </row>
    <row r="319" ht="12.0" customHeight="1">
      <c r="R319" s="4"/>
    </row>
    <row r="320" ht="12.0" customHeight="1">
      <c r="R320" s="4"/>
    </row>
    <row r="321" ht="12.0" customHeight="1">
      <c r="R321" s="4"/>
    </row>
    <row r="322" ht="12.0" customHeight="1">
      <c r="R322" s="4"/>
    </row>
    <row r="323" ht="12.0" customHeight="1">
      <c r="R323" s="4"/>
    </row>
    <row r="324" ht="12.0" customHeight="1">
      <c r="R324" s="4"/>
    </row>
    <row r="325" ht="12.0" customHeight="1">
      <c r="R325" s="4"/>
    </row>
    <row r="326" ht="12.0" customHeight="1">
      <c r="R326" s="4"/>
    </row>
    <row r="327" ht="12.0" customHeight="1">
      <c r="R327" s="4"/>
    </row>
    <row r="328" ht="12.0" customHeight="1">
      <c r="R328" s="4"/>
    </row>
    <row r="329" ht="12.0" customHeight="1">
      <c r="R329" s="4"/>
    </row>
    <row r="330" ht="12.0" customHeight="1">
      <c r="R330" s="4"/>
    </row>
    <row r="331" ht="12.0" customHeight="1">
      <c r="R331" s="4"/>
    </row>
    <row r="332" ht="12.0" customHeight="1">
      <c r="R332" s="4"/>
    </row>
    <row r="333" ht="12.0" customHeight="1">
      <c r="R333" s="4"/>
    </row>
    <row r="334" ht="12.0" customHeight="1">
      <c r="R334" s="4"/>
    </row>
    <row r="335" ht="12.0" customHeight="1">
      <c r="R335" s="4"/>
    </row>
    <row r="336" ht="12.0" customHeight="1">
      <c r="R336" s="4"/>
    </row>
    <row r="337" ht="12.0" customHeight="1">
      <c r="R337" s="4"/>
    </row>
    <row r="338" ht="12.0" customHeight="1">
      <c r="R338" s="4"/>
    </row>
    <row r="339" ht="12.0" customHeight="1">
      <c r="R339" s="4"/>
    </row>
    <row r="340" ht="12.0" customHeight="1">
      <c r="R340" s="4"/>
    </row>
    <row r="341" ht="12.0" customHeight="1">
      <c r="R341" s="4"/>
    </row>
    <row r="342" ht="12.0" customHeight="1">
      <c r="R342" s="4"/>
    </row>
    <row r="343" ht="12.0" customHeight="1">
      <c r="R343" s="4"/>
    </row>
    <row r="344" ht="12.0" customHeight="1">
      <c r="R344" s="4"/>
    </row>
    <row r="345" ht="12.0" customHeight="1">
      <c r="R345" s="4"/>
    </row>
    <row r="346" ht="12.0" customHeight="1">
      <c r="R346" s="4"/>
    </row>
    <row r="347" ht="12.0" customHeight="1">
      <c r="R347" s="4"/>
    </row>
    <row r="348" ht="12.0" customHeight="1">
      <c r="R348" s="4"/>
    </row>
    <row r="349" ht="12.0" customHeight="1">
      <c r="R349" s="4"/>
    </row>
    <row r="350" ht="12.0" customHeight="1">
      <c r="R350" s="4"/>
    </row>
    <row r="351" ht="12.0" customHeight="1">
      <c r="R351" s="4"/>
    </row>
    <row r="352" ht="12.0" customHeight="1">
      <c r="R352" s="4"/>
    </row>
    <row r="353" ht="12.0" customHeight="1">
      <c r="R353" s="4"/>
    </row>
    <row r="354" ht="12.0" customHeight="1">
      <c r="R354" s="4"/>
    </row>
    <row r="355" ht="12.0" customHeight="1">
      <c r="R355" s="4"/>
    </row>
    <row r="356" ht="12.0" customHeight="1">
      <c r="R356" s="4"/>
    </row>
    <row r="357" ht="12.0" customHeight="1">
      <c r="R357" s="4"/>
    </row>
    <row r="358" ht="12.0" customHeight="1">
      <c r="R358" s="4"/>
    </row>
    <row r="359" ht="12.0" customHeight="1">
      <c r="R359" s="4"/>
    </row>
    <row r="360" ht="12.0" customHeight="1">
      <c r="R360" s="4"/>
    </row>
    <row r="361" ht="12.0" customHeight="1">
      <c r="R361" s="4"/>
    </row>
    <row r="362" ht="12.0" customHeight="1">
      <c r="R362" s="4"/>
    </row>
    <row r="363" ht="12.0" customHeight="1">
      <c r="R363" s="4"/>
    </row>
    <row r="364" ht="12.0" customHeight="1">
      <c r="R364" s="4"/>
    </row>
    <row r="365" ht="12.0" customHeight="1">
      <c r="R365" s="4"/>
    </row>
    <row r="366" ht="12.0" customHeight="1">
      <c r="R366" s="4"/>
    </row>
    <row r="367" ht="12.0" customHeight="1">
      <c r="R367" s="4"/>
    </row>
    <row r="368" ht="12.0" customHeight="1">
      <c r="R368" s="4"/>
    </row>
    <row r="369" ht="12.0" customHeight="1">
      <c r="R369" s="4"/>
    </row>
    <row r="370" ht="12.0" customHeight="1">
      <c r="R370" s="4"/>
    </row>
    <row r="371" ht="12.0" customHeight="1">
      <c r="R371" s="4"/>
    </row>
    <row r="372" ht="12.0" customHeight="1">
      <c r="R372" s="4"/>
    </row>
    <row r="373" ht="12.0" customHeight="1">
      <c r="R373" s="4"/>
    </row>
    <row r="374" ht="12.0" customHeight="1">
      <c r="R374" s="4"/>
    </row>
    <row r="375" ht="12.0" customHeight="1">
      <c r="R375" s="4"/>
    </row>
    <row r="376" ht="12.0" customHeight="1">
      <c r="R376" s="4"/>
    </row>
    <row r="377" ht="12.0" customHeight="1">
      <c r="R377" s="4"/>
    </row>
    <row r="378" ht="12.0" customHeight="1">
      <c r="R378" s="4"/>
    </row>
    <row r="379" ht="12.0" customHeight="1">
      <c r="R379" s="4"/>
    </row>
    <row r="380" ht="12.0" customHeight="1">
      <c r="R380" s="4"/>
    </row>
    <row r="381" ht="12.0" customHeight="1">
      <c r="R381" s="4"/>
    </row>
    <row r="382" ht="12.0" customHeight="1">
      <c r="R382" s="4"/>
    </row>
    <row r="383" ht="12.0" customHeight="1">
      <c r="R383" s="4"/>
    </row>
    <row r="384" ht="12.0" customHeight="1">
      <c r="R384" s="4"/>
    </row>
    <row r="385" ht="12.0" customHeight="1">
      <c r="R385" s="4"/>
    </row>
    <row r="386" ht="12.0" customHeight="1">
      <c r="R386" s="4"/>
    </row>
    <row r="387" ht="12.0" customHeight="1">
      <c r="R387" s="4"/>
    </row>
    <row r="388" ht="12.0" customHeight="1">
      <c r="R388" s="4"/>
    </row>
    <row r="389" ht="12.0" customHeight="1">
      <c r="R389" s="4"/>
    </row>
    <row r="390" ht="12.0" customHeight="1">
      <c r="R390" s="4"/>
    </row>
    <row r="391" ht="12.0" customHeight="1">
      <c r="R391" s="4"/>
    </row>
    <row r="392" ht="12.0" customHeight="1">
      <c r="R392" s="4"/>
    </row>
    <row r="393" ht="12.0" customHeight="1">
      <c r="R393" s="4"/>
    </row>
    <row r="394" ht="12.0" customHeight="1">
      <c r="R394" s="4"/>
    </row>
    <row r="395" ht="12.0" customHeight="1">
      <c r="R395" s="4"/>
    </row>
    <row r="396" ht="12.0" customHeight="1">
      <c r="R396" s="4"/>
    </row>
    <row r="397" ht="12.0" customHeight="1">
      <c r="R397" s="4"/>
    </row>
    <row r="398" ht="12.0" customHeight="1">
      <c r="R398" s="4"/>
    </row>
    <row r="399" ht="12.0" customHeight="1">
      <c r="R399" s="4"/>
    </row>
    <row r="400" ht="12.0" customHeight="1">
      <c r="R400" s="4"/>
    </row>
    <row r="401" ht="12.0" customHeight="1">
      <c r="R401" s="4"/>
    </row>
    <row r="402" ht="12.0" customHeight="1">
      <c r="R402" s="4"/>
    </row>
    <row r="403" ht="12.0" customHeight="1">
      <c r="R403" s="4"/>
    </row>
    <row r="404" ht="12.0" customHeight="1">
      <c r="R404" s="4"/>
    </row>
    <row r="405" ht="12.0" customHeight="1">
      <c r="R405" s="4"/>
    </row>
    <row r="406" ht="12.0" customHeight="1">
      <c r="R406" s="4"/>
    </row>
    <row r="407" ht="12.0" customHeight="1">
      <c r="R407" s="4"/>
    </row>
    <row r="408" ht="12.0" customHeight="1">
      <c r="R408" s="4"/>
    </row>
    <row r="409" ht="12.0" customHeight="1">
      <c r="R409" s="4"/>
    </row>
    <row r="410" ht="12.0" customHeight="1">
      <c r="R410" s="4"/>
    </row>
    <row r="411" ht="12.0" customHeight="1">
      <c r="R411" s="4"/>
    </row>
    <row r="412" ht="12.0" customHeight="1">
      <c r="R412" s="4"/>
    </row>
    <row r="413" ht="12.0" customHeight="1">
      <c r="R413" s="4"/>
    </row>
    <row r="414" ht="12.0" customHeight="1">
      <c r="R414" s="4"/>
    </row>
    <row r="415" ht="12.0" customHeight="1">
      <c r="R415" s="4"/>
    </row>
    <row r="416" ht="12.0" customHeight="1">
      <c r="R416" s="4"/>
    </row>
    <row r="417" ht="12.0" customHeight="1">
      <c r="R417" s="4"/>
    </row>
    <row r="418" ht="12.0" customHeight="1">
      <c r="R418" s="4"/>
    </row>
    <row r="419" ht="12.0" customHeight="1">
      <c r="R419" s="4"/>
    </row>
    <row r="420" ht="12.0" customHeight="1">
      <c r="R420" s="4"/>
    </row>
    <row r="421" ht="12.0" customHeight="1">
      <c r="R421" s="4"/>
    </row>
    <row r="422" ht="12.0" customHeight="1">
      <c r="R422" s="4"/>
    </row>
    <row r="423" ht="12.0" customHeight="1">
      <c r="R423" s="4"/>
    </row>
    <row r="424" ht="12.0" customHeight="1">
      <c r="R424" s="4"/>
    </row>
    <row r="425" ht="12.0" customHeight="1">
      <c r="R425" s="4"/>
    </row>
    <row r="426" ht="12.0" customHeight="1">
      <c r="R426" s="4"/>
    </row>
    <row r="427" ht="12.0" customHeight="1">
      <c r="R427" s="4"/>
    </row>
    <row r="428" ht="12.0" customHeight="1">
      <c r="R428" s="4"/>
    </row>
    <row r="429" ht="12.0" customHeight="1">
      <c r="R429" s="4"/>
    </row>
    <row r="430" ht="12.0" customHeight="1">
      <c r="R430" s="4"/>
    </row>
    <row r="431" ht="12.0" customHeight="1">
      <c r="R431" s="4"/>
    </row>
    <row r="432" ht="12.0" customHeight="1">
      <c r="R432" s="4"/>
    </row>
    <row r="433" ht="12.0" customHeight="1">
      <c r="R433" s="4"/>
    </row>
    <row r="434" ht="12.0" customHeight="1">
      <c r="R434" s="4"/>
    </row>
    <row r="435" ht="12.0" customHeight="1">
      <c r="R435" s="4"/>
    </row>
    <row r="436" ht="12.0" customHeight="1">
      <c r="R436" s="4"/>
    </row>
    <row r="437" ht="12.0" customHeight="1">
      <c r="R437" s="4"/>
    </row>
    <row r="438" ht="12.0" customHeight="1">
      <c r="R438" s="4"/>
    </row>
    <row r="439" ht="12.0" customHeight="1">
      <c r="R439" s="4"/>
    </row>
    <row r="440" ht="12.0" customHeight="1">
      <c r="R440" s="4"/>
    </row>
    <row r="441" ht="12.0" customHeight="1">
      <c r="R441" s="4"/>
    </row>
    <row r="442" ht="12.0" customHeight="1">
      <c r="R442" s="4"/>
    </row>
    <row r="443" ht="12.0" customHeight="1">
      <c r="R443" s="4"/>
    </row>
    <row r="444" ht="12.0" customHeight="1">
      <c r="R444" s="4"/>
    </row>
    <row r="445" ht="12.0" customHeight="1">
      <c r="R445" s="4"/>
    </row>
    <row r="446" ht="12.0" customHeight="1">
      <c r="R446" s="4"/>
    </row>
    <row r="447" ht="12.0" customHeight="1">
      <c r="R447" s="4"/>
    </row>
    <row r="448" ht="12.0" customHeight="1">
      <c r="R448" s="4"/>
    </row>
    <row r="449" ht="12.0" customHeight="1">
      <c r="R449" s="4"/>
    </row>
    <row r="450" ht="12.0" customHeight="1">
      <c r="R450" s="4"/>
    </row>
    <row r="451" ht="12.0" customHeight="1">
      <c r="R451" s="4"/>
    </row>
    <row r="452" ht="12.0" customHeight="1">
      <c r="R452" s="4"/>
    </row>
    <row r="453" ht="12.0" customHeight="1">
      <c r="R453" s="4"/>
    </row>
    <row r="454" ht="12.0" customHeight="1">
      <c r="R454" s="4"/>
    </row>
    <row r="455" ht="12.0" customHeight="1">
      <c r="R455" s="4"/>
    </row>
    <row r="456" ht="12.0" customHeight="1">
      <c r="R456" s="4"/>
    </row>
    <row r="457" ht="12.0" customHeight="1">
      <c r="R457" s="4"/>
    </row>
    <row r="458" ht="12.0" customHeight="1">
      <c r="R458" s="4"/>
    </row>
    <row r="459" ht="12.0" customHeight="1">
      <c r="R459" s="4"/>
    </row>
    <row r="460" ht="12.0" customHeight="1">
      <c r="R460" s="4"/>
    </row>
    <row r="461" ht="12.0" customHeight="1">
      <c r="R461" s="4"/>
    </row>
    <row r="462" ht="12.0" customHeight="1">
      <c r="R462" s="4"/>
    </row>
    <row r="463" ht="12.0" customHeight="1">
      <c r="R463" s="4"/>
    </row>
    <row r="464" ht="12.0" customHeight="1">
      <c r="R464" s="4"/>
    </row>
    <row r="465" ht="12.0" customHeight="1">
      <c r="R465" s="4"/>
    </row>
    <row r="466" ht="12.0" customHeight="1">
      <c r="R466" s="4"/>
    </row>
    <row r="467" ht="12.0" customHeight="1">
      <c r="R467" s="4"/>
    </row>
    <row r="468" ht="12.0" customHeight="1">
      <c r="R468" s="4"/>
    </row>
    <row r="469" ht="12.0" customHeight="1">
      <c r="R469" s="4"/>
    </row>
    <row r="470" ht="12.0" customHeight="1">
      <c r="R470" s="4"/>
    </row>
    <row r="471" ht="12.0" customHeight="1">
      <c r="R471" s="4"/>
    </row>
    <row r="472" ht="12.0" customHeight="1">
      <c r="R472" s="4"/>
    </row>
    <row r="473" ht="12.0" customHeight="1">
      <c r="R473" s="4"/>
    </row>
    <row r="474" ht="12.0" customHeight="1">
      <c r="R474" s="4"/>
    </row>
    <row r="475" ht="12.0" customHeight="1">
      <c r="R475" s="4"/>
    </row>
    <row r="476" ht="12.0" customHeight="1">
      <c r="R476" s="4"/>
    </row>
    <row r="477" ht="12.0" customHeight="1">
      <c r="R477" s="4"/>
    </row>
    <row r="478" ht="12.0" customHeight="1">
      <c r="R478" s="4"/>
    </row>
    <row r="479" ht="12.0" customHeight="1">
      <c r="R479" s="4"/>
    </row>
    <row r="480" ht="12.0" customHeight="1">
      <c r="R480" s="4"/>
    </row>
    <row r="481" ht="12.0" customHeight="1">
      <c r="R481" s="4"/>
    </row>
    <row r="482" ht="12.0" customHeight="1">
      <c r="R482" s="4"/>
    </row>
    <row r="483" ht="12.0" customHeight="1">
      <c r="R483" s="4"/>
    </row>
    <row r="484" ht="12.0" customHeight="1">
      <c r="R484" s="4"/>
    </row>
    <row r="485" ht="12.0" customHeight="1">
      <c r="R485" s="4"/>
    </row>
    <row r="486" ht="12.0" customHeight="1">
      <c r="R486" s="4"/>
    </row>
    <row r="487" ht="12.0" customHeight="1">
      <c r="R487" s="4"/>
    </row>
    <row r="488" ht="12.0" customHeight="1">
      <c r="R488" s="4"/>
    </row>
    <row r="489" ht="12.0" customHeight="1">
      <c r="R489" s="4"/>
    </row>
    <row r="490" ht="12.0" customHeight="1">
      <c r="R490" s="4"/>
    </row>
    <row r="491" ht="12.0" customHeight="1">
      <c r="R491" s="4"/>
    </row>
    <row r="492" ht="12.0" customHeight="1">
      <c r="R492" s="4"/>
    </row>
    <row r="493" ht="12.0" customHeight="1">
      <c r="R493" s="4"/>
    </row>
    <row r="494" ht="12.0" customHeight="1">
      <c r="R494" s="4"/>
    </row>
    <row r="495" ht="12.0" customHeight="1">
      <c r="R495" s="4"/>
    </row>
    <row r="496" ht="12.0" customHeight="1">
      <c r="R496" s="4"/>
    </row>
    <row r="497" ht="12.0" customHeight="1">
      <c r="R497" s="4"/>
    </row>
    <row r="498" ht="12.0" customHeight="1">
      <c r="R498" s="4"/>
    </row>
    <row r="499" ht="12.0" customHeight="1">
      <c r="R499" s="4"/>
    </row>
    <row r="500" ht="12.0" customHeight="1">
      <c r="R500" s="4"/>
    </row>
    <row r="501" ht="12.0" customHeight="1">
      <c r="R501" s="4"/>
    </row>
    <row r="502" ht="12.0" customHeight="1">
      <c r="R502" s="4"/>
    </row>
    <row r="503" ht="12.0" customHeight="1">
      <c r="R503" s="4"/>
    </row>
    <row r="504" ht="12.0" customHeight="1">
      <c r="R504" s="4"/>
    </row>
    <row r="505" ht="12.0" customHeight="1">
      <c r="R505" s="4"/>
    </row>
    <row r="506" ht="12.0" customHeight="1">
      <c r="R506" s="4"/>
    </row>
    <row r="507" ht="12.0" customHeight="1">
      <c r="R507" s="4"/>
    </row>
    <row r="508" ht="12.0" customHeight="1">
      <c r="R508" s="4"/>
    </row>
    <row r="509" ht="12.0" customHeight="1">
      <c r="R509" s="4"/>
    </row>
    <row r="510" ht="12.0" customHeight="1">
      <c r="R510" s="4"/>
    </row>
    <row r="511" ht="12.0" customHeight="1">
      <c r="R511" s="4"/>
    </row>
    <row r="512" ht="12.0" customHeight="1">
      <c r="R512" s="4"/>
    </row>
    <row r="513" ht="12.0" customHeight="1">
      <c r="R513" s="4"/>
    </row>
    <row r="514" ht="12.0" customHeight="1">
      <c r="R514" s="4"/>
    </row>
    <row r="515" ht="12.0" customHeight="1">
      <c r="R515" s="4"/>
    </row>
    <row r="516" ht="12.0" customHeight="1">
      <c r="R516" s="4"/>
    </row>
    <row r="517" ht="12.0" customHeight="1">
      <c r="R517" s="4"/>
    </row>
    <row r="518" ht="12.0" customHeight="1">
      <c r="R518" s="4"/>
    </row>
    <row r="519" ht="12.0" customHeight="1">
      <c r="R519" s="4"/>
    </row>
    <row r="520" ht="12.0" customHeight="1">
      <c r="R520" s="4"/>
    </row>
    <row r="521" ht="12.0" customHeight="1">
      <c r="R521" s="4"/>
    </row>
    <row r="522" ht="12.0" customHeight="1">
      <c r="R522" s="4"/>
    </row>
    <row r="523" ht="12.0" customHeight="1">
      <c r="R523" s="4"/>
    </row>
    <row r="524" ht="12.0" customHeight="1">
      <c r="R524" s="4"/>
    </row>
    <row r="525" ht="12.0" customHeight="1">
      <c r="R525" s="4"/>
    </row>
    <row r="526" ht="12.0" customHeight="1">
      <c r="R526" s="4"/>
    </row>
    <row r="527" ht="12.0" customHeight="1">
      <c r="R527" s="4"/>
    </row>
    <row r="528" ht="12.0" customHeight="1">
      <c r="R528" s="4"/>
    </row>
    <row r="529" ht="12.0" customHeight="1">
      <c r="R529" s="4"/>
    </row>
    <row r="530" ht="12.0" customHeight="1">
      <c r="R530" s="4"/>
    </row>
    <row r="531" ht="12.0" customHeight="1">
      <c r="R531" s="4"/>
    </row>
    <row r="532" ht="12.0" customHeight="1">
      <c r="R532" s="4"/>
    </row>
    <row r="533" ht="12.0" customHeight="1">
      <c r="R533" s="4"/>
    </row>
    <row r="534" ht="12.0" customHeight="1">
      <c r="R534" s="4"/>
    </row>
    <row r="535" ht="12.0" customHeight="1">
      <c r="R535" s="4"/>
    </row>
    <row r="536" ht="12.0" customHeight="1">
      <c r="R536" s="4"/>
    </row>
    <row r="537" ht="12.0" customHeight="1">
      <c r="R537" s="4"/>
    </row>
    <row r="538" ht="12.0" customHeight="1">
      <c r="R538" s="4"/>
    </row>
    <row r="539" ht="12.0" customHeight="1">
      <c r="R539" s="4"/>
    </row>
    <row r="540" ht="12.0" customHeight="1">
      <c r="R540" s="4"/>
    </row>
    <row r="541" ht="12.0" customHeight="1">
      <c r="R541" s="4"/>
    </row>
    <row r="542" ht="12.0" customHeight="1">
      <c r="R542" s="4"/>
    </row>
    <row r="543" ht="12.0" customHeight="1">
      <c r="R543" s="4"/>
    </row>
    <row r="544" ht="12.0" customHeight="1">
      <c r="R544" s="4"/>
    </row>
    <row r="545" ht="12.0" customHeight="1">
      <c r="R545" s="4"/>
    </row>
    <row r="546" ht="12.0" customHeight="1">
      <c r="R546" s="4"/>
    </row>
    <row r="547" ht="12.0" customHeight="1">
      <c r="R547" s="4"/>
    </row>
    <row r="548" ht="12.0" customHeight="1">
      <c r="R548" s="4"/>
    </row>
    <row r="549" ht="12.0" customHeight="1">
      <c r="R549" s="4"/>
    </row>
    <row r="550" ht="12.0" customHeight="1">
      <c r="R550" s="4"/>
    </row>
    <row r="551" ht="12.0" customHeight="1">
      <c r="R551" s="4"/>
    </row>
    <row r="552" ht="12.0" customHeight="1">
      <c r="R552" s="4"/>
    </row>
    <row r="553" ht="12.0" customHeight="1">
      <c r="R553" s="4"/>
    </row>
    <row r="554" ht="12.0" customHeight="1">
      <c r="R554" s="4"/>
    </row>
    <row r="555" ht="12.0" customHeight="1">
      <c r="R555" s="4"/>
    </row>
    <row r="556" ht="12.0" customHeight="1">
      <c r="R556" s="4"/>
    </row>
    <row r="557" ht="12.0" customHeight="1">
      <c r="R557" s="4"/>
    </row>
    <row r="558" ht="12.0" customHeight="1">
      <c r="R558" s="4"/>
    </row>
    <row r="559" ht="12.0" customHeight="1">
      <c r="R559" s="4"/>
    </row>
    <row r="560" ht="12.0" customHeight="1">
      <c r="R560" s="4"/>
    </row>
    <row r="561" ht="12.0" customHeight="1">
      <c r="R561" s="4"/>
    </row>
    <row r="562" ht="12.0" customHeight="1">
      <c r="R562" s="4"/>
    </row>
    <row r="563" ht="12.0" customHeight="1">
      <c r="R563" s="4"/>
    </row>
    <row r="564" ht="12.0" customHeight="1">
      <c r="R564" s="4"/>
    </row>
    <row r="565" ht="12.0" customHeight="1">
      <c r="R565" s="4"/>
    </row>
    <row r="566" ht="12.0" customHeight="1">
      <c r="R566" s="4"/>
    </row>
    <row r="567" ht="12.0" customHeight="1">
      <c r="R567" s="4"/>
    </row>
    <row r="568" ht="12.0" customHeight="1">
      <c r="R568" s="4"/>
    </row>
    <row r="569" ht="12.0" customHeight="1">
      <c r="R569" s="4"/>
    </row>
    <row r="570" ht="12.0" customHeight="1">
      <c r="R570" s="4"/>
    </row>
    <row r="571" ht="12.0" customHeight="1">
      <c r="R571" s="4"/>
    </row>
    <row r="572" ht="12.0" customHeight="1">
      <c r="R572" s="4"/>
    </row>
    <row r="573" ht="12.0" customHeight="1">
      <c r="R573" s="4"/>
    </row>
    <row r="574" ht="12.0" customHeight="1">
      <c r="R574" s="4"/>
    </row>
    <row r="575" ht="12.0" customHeight="1">
      <c r="R575" s="4"/>
    </row>
    <row r="576" ht="12.0" customHeight="1">
      <c r="R576" s="4"/>
    </row>
    <row r="577" ht="12.0" customHeight="1">
      <c r="R577" s="4"/>
    </row>
    <row r="578" ht="12.0" customHeight="1">
      <c r="R578" s="4"/>
    </row>
    <row r="579" ht="12.0" customHeight="1">
      <c r="R579" s="4"/>
    </row>
    <row r="580" ht="12.0" customHeight="1">
      <c r="R580" s="4"/>
    </row>
    <row r="581" ht="12.0" customHeight="1">
      <c r="R581" s="4"/>
    </row>
    <row r="582" ht="12.0" customHeight="1">
      <c r="R582" s="4"/>
    </row>
    <row r="583" ht="12.0" customHeight="1">
      <c r="R583" s="4"/>
    </row>
    <row r="584" ht="12.0" customHeight="1">
      <c r="R584" s="4"/>
    </row>
    <row r="585" ht="12.0" customHeight="1">
      <c r="R585" s="4"/>
    </row>
    <row r="586" ht="12.0" customHeight="1">
      <c r="R586" s="4"/>
    </row>
    <row r="587" ht="12.0" customHeight="1">
      <c r="R587" s="4"/>
    </row>
    <row r="588" ht="12.0" customHeight="1">
      <c r="R588" s="4"/>
    </row>
    <row r="589" ht="12.0" customHeight="1">
      <c r="R589" s="4"/>
    </row>
    <row r="590" ht="12.0" customHeight="1">
      <c r="R590" s="4"/>
    </row>
    <row r="591" ht="12.0" customHeight="1">
      <c r="R591" s="4"/>
    </row>
    <row r="592" ht="12.0" customHeight="1">
      <c r="R592" s="4"/>
    </row>
    <row r="593" ht="12.0" customHeight="1">
      <c r="R593" s="4"/>
    </row>
    <row r="594" ht="12.0" customHeight="1">
      <c r="R594" s="4"/>
    </row>
    <row r="595" ht="12.0" customHeight="1">
      <c r="R595" s="4"/>
    </row>
    <row r="596" ht="12.0" customHeight="1">
      <c r="R596" s="4"/>
    </row>
    <row r="597" ht="12.0" customHeight="1">
      <c r="R597" s="4"/>
    </row>
    <row r="598" ht="12.0" customHeight="1">
      <c r="R598" s="4"/>
    </row>
    <row r="599" ht="12.0" customHeight="1">
      <c r="R599" s="4"/>
    </row>
    <row r="600" ht="12.0" customHeight="1">
      <c r="R600" s="4"/>
    </row>
    <row r="601" ht="12.0" customHeight="1">
      <c r="R601" s="4"/>
    </row>
    <row r="602" ht="12.0" customHeight="1">
      <c r="R602" s="4"/>
    </row>
    <row r="603" ht="12.0" customHeight="1">
      <c r="R603" s="4"/>
    </row>
    <row r="604" ht="12.0" customHeight="1">
      <c r="R604" s="4"/>
    </row>
    <row r="605" ht="12.0" customHeight="1">
      <c r="R605" s="4"/>
    </row>
    <row r="606" ht="12.0" customHeight="1">
      <c r="R606" s="4"/>
    </row>
    <row r="607" ht="12.0" customHeight="1">
      <c r="R607" s="4"/>
    </row>
    <row r="608" ht="12.0" customHeight="1">
      <c r="R608" s="4"/>
    </row>
    <row r="609" ht="12.0" customHeight="1">
      <c r="R609" s="4"/>
    </row>
    <row r="610" ht="12.0" customHeight="1">
      <c r="R610" s="4"/>
    </row>
    <row r="611" ht="12.0" customHeight="1">
      <c r="R611" s="4"/>
    </row>
    <row r="612" ht="12.0" customHeight="1">
      <c r="R612" s="4"/>
    </row>
    <row r="613" ht="12.0" customHeight="1">
      <c r="R613" s="4"/>
    </row>
    <row r="614" ht="12.0" customHeight="1">
      <c r="R614" s="4"/>
    </row>
    <row r="615" ht="12.0" customHeight="1">
      <c r="R615" s="4"/>
    </row>
    <row r="616" ht="12.0" customHeight="1">
      <c r="R616" s="4"/>
    </row>
    <row r="617" ht="12.0" customHeight="1">
      <c r="R617" s="4"/>
    </row>
    <row r="618" ht="12.0" customHeight="1">
      <c r="R618" s="4"/>
    </row>
    <row r="619" ht="12.0" customHeight="1">
      <c r="R619" s="4"/>
    </row>
    <row r="620" ht="12.0" customHeight="1">
      <c r="R620" s="4"/>
    </row>
    <row r="621" ht="12.0" customHeight="1">
      <c r="R621" s="4"/>
    </row>
    <row r="622" ht="12.0" customHeight="1">
      <c r="R622" s="4"/>
    </row>
    <row r="623" ht="12.0" customHeight="1">
      <c r="R623" s="4"/>
    </row>
    <row r="624" ht="12.0" customHeight="1">
      <c r="R624" s="4"/>
    </row>
    <row r="625" ht="12.0" customHeight="1">
      <c r="R625" s="4"/>
    </row>
    <row r="626" ht="12.0" customHeight="1">
      <c r="R626" s="4"/>
    </row>
    <row r="627" ht="12.0" customHeight="1">
      <c r="R627" s="4"/>
    </row>
    <row r="628" ht="12.0" customHeight="1">
      <c r="R628" s="4"/>
    </row>
    <row r="629" ht="12.0" customHeight="1">
      <c r="R629" s="4"/>
    </row>
    <row r="630" ht="12.0" customHeight="1">
      <c r="R630" s="4"/>
    </row>
    <row r="631" ht="12.0" customHeight="1">
      <c r="R631" s="4"/>
    </row>
    <row r="632" ht="12.0" customHeight="1">
      <c r="R632" s="4"/>
    </row>
    <row r="633" ht="12.0" customHeight="1">
      <c r="R633" s="4"/>
    </row>
    <row r="634" ht="12.0" customHeight="1">
      <c r="R634" s="4"/>
    </row>
    <row r="635" ht="12.0" customHeight="1">
      <c r="R635" s="4"/>
    </row>
    <row r="636" ht="12.0" customHeight="1">
      <c r="R636" s="4"/>
    </row>
    <row r="637" ht="12.0" customHeight="1">
      <c r="R637" s="4"/>
    </row>
    <row r="638" ht="12.0" customHeight="1">
      <c r="R638" s="4"/>
    </row>
    <row r="639" ht="12.0" customHeight="1">
      <c r="R639" s="4"/>
    </row>
    <row r="640" ht="12.0" customHeight="1">
      <c r="R640" s="4"/>
    </row>
    <row r="641" ht="12.0" customHeight="1">
      <c r="R641" s="4"/>
    </row>
    <row r="642" ht="12.0" customHeight="1">
      <c r="R642" s="4"/>
    </row>
    <row r="643" ht="12.0" customHeight="1">
      <c r="R643" s="4"/>
    </row>
    <row r="644" ht="12.0" customHeight="1">
      <c r="R644" s="4"/>
    </row>
    <row r="645" ht="12.0" customHeight="1">
      <c r="R645" s="4"/>
    </row>
    <row r="646" ht="12.0" customHeight="1">
      <c r="R646" s="4"/>
    </row>
    <row r="647" ht="12.0" customHeight="1">
      <c r="R647" s="4"/>
    </row>
    <row r="648" ht="12.0" customHeight="1">
      <c r="R648" s="4"/>
    </row>
    <row r="649" ht="12.0" customHeight="1">
      <c r="R649" s="4"/>
    </row>
    <row r="650" ht="12.0" customHeight="1">
      <c r="R650" s="4"/>
    </row>
    <row r="651" ht="12.0" customHeight="1">
      <c r="R651" s="4"/>
    </row>
    <row r="652" ht="12.0" customHeight="1">
      <c r="R652" s="4"/>
    </row>
    <row r="653" ht="12.0" customHeight="1">
      <c r="R653" s="4"/>
    </row>
    <row r="654" ht="12.0" customHeight="1">
      <c r="R654" s="4"/>
    </row>
    <row r="655" ht="12.0" customHeight="1">
      <c r="R655" s="4"/>
    </row>
    <row r="656" ht="12.0" customHeight="1">
      <c r="R656" s="4"/>
    </row>
    <row r="657" ht="12.0" customHeight="1">
      <c r="R657" s="4"/>
    </row>
    <row r="658" ht="12.0" customHeight="1">
      <c r="R658" s="4"/>
    </row>
    <row r="659" ht="12.0" customHeight="1">
      <c r="R659" s="4"/>
    </row>
    <row r="660" ht="12.0" customHeight="1">
      <c r="R660" s="4"/>
    </row>
    <row r="661" ht="12.0" customHeight="1">
      <c r="R661" s="4"/>
    </row>
    <row r="662" ht="12.0" customHeight="1">
      <c r="R662" s="4"/>
    </row>
    <row r="663" ht="12.0" customHeight="1">
      <c r="R663" s="4"/>
    </row>
    <row r="664" ht="12.0" customHeight="1">
      <c r="R664" s="4"/>
    </row>
    <row r="665" ht="12.0" customHeight="1">
      <c r="R665" s="4"/>
    </row>
    <row r="666" ht="12.0" customHeight="1">
      <c r="R666" s="4"/>
    </row>
    <row r="667" ht="12.0" customHeight="1">
      <c r="R667" s="4"/>
    </row>
    <row r="668" ht="12.0" customHeight="1">
      <c r="R668" s="4"/>
    </row>
    <row r="669" ht="12.0" customHeight="1">
      <c r="R669" s="4"/>
    </row>
    <row r="670" ht="12.0" customHeight="1">
      <c r="R670" s="4"/>
    </row>
    <row r="671" ht="12.0" customHeight="1">
      <c r="R671" s="4"/>
    </row>
    <row r="672" ht="12.0" customHeight="1">
      <c r="R672" s="4"/>
    </row>
    <row r="673" ht="12.0" customHeight="1">
      <c r="R673" s="4"/>
    </row>
    <row r="674" ht="12.0" customHeight="1">
      <c r="R674" s="4"/>
    </row>
    <row r="675" ht="12.0" customHeight="1">
      <c r="R675" s="4"/>
    </row>
    <row r="676" ht="12.0" customHeight="1">
      <c r="R676" s="4"/>
    </row>
    <row r="677" ht="12.0" customHeight="1">
      <c r="R677" s="4"/>
    </row>
    <row r="678" ht="12.0" customHeight="1">
      <c r="R678" s="4"/>
    </row>
    <row r="679" ht="12.0" customHeight="1">
      <c r="R679" s="4"/>
    </row>
    <row r="680" ht="12.0" customHeight="1">
      <c r="R680" s="4"/>
    </row>
    <row r="681" ht="12.0" customHeight="1">
      <c r="R681" s="4"/>
    </row>
    <row r="682" ht="12.0" customHeight="1">
      <c r="R682" s="4"/>
    </row>
    <row r="683" ht="12.0" customHeight="1">
      <c r="R683" s="4"/>
    </row>
    <row r="684" ht="12.0" customHeight="1">
      <c r="R684" s="4"/>
    </row>
    <row r="685" ht="12.0" customHeight="1">
      <c r="R685" s="4"/>
    </row>
    <row r="686" ht="12.0" customHeight="1">
      <c r="R686" s="4"/>
    </row>
    <row r="687" ht="12.0" customHeight="1">
      <c r="R687" s="4"/>
    </row>
    <row r="688" ht="12.0" customHeight="1">
      <c r="R688" s="4"/>
    </row>
    <row r="689" ht="12.0" customHeight="1">
      <c r="R689" s="4"/>
    </row>
    <row r="690" ht="12.0" customHeight="1">
      <c r="R690" s="4"/>
    </row>
    <row r="691" ht="12.0" customHeight="1">
      <c r="R691" s="4"/>
    </row>
    <row r="692" ht="12.0" customHeight="1">
      <c r="R692" s="4"/>
    </row>
    <row r="693" ht="12.0" customHeight="1">
      <c r="R693" s="4"/>
    </row>
    <row r="694" ht="12.0" customHeight="1">
      <c r="R694" s="4"/>
    </row>
    <row r="695" ht="12.0" customHeight="1">
      <c r="R695" s="4"/>
    </row>
    <row r="696" ht="12.0" customHeight="1">
      <c r="R696" s="4"/>
    </row>
    <row r="697" ht="12.0" customHeight="1">
      <c r="R697" s="4"/>
    </row>
    <row r="698" ht="12.0" customHeight="1">
      <c r="R698" s="4"/>
    </row>
    <row r="699" ht="12.0" customHeight="1">
      <c r="R699" s="4"/>
    </row>
    <row r="700" ht="12.0" customHeight="1">
      <c r="R700" s="4"/>
    </row>
    <row r="701" ht="12.0" customHeight="1">
      <c r="R701" s="4"/>
    </row>
    <row r="702" ht="12.0" customHeight="1">
      <c r="R702" s="4"/>
    </row>
    <row r="703" ht="12.0" customHeight="1">
      <c r="R703" s="4"/>
    </row>
    <row r="704" ht="12.0" customHeight="1">
      <c r="R704" s="4"/>
    </row>
    <row r="705" ht="12.0" customHeight="1">
      <c r="R705" s="4"/>
    </row>
    <row r="706" ht="12.0" customHeight="1">
      <c r="R706" s="4"/>
    </row>
    <row r="707" ht="12.0" customHeight="1">
      <c r="R707" s="4"/>
    </row>
    <row r="708" ht="12.0" customHeight="1">
      <c r="R708" s="4"/>
    </row>
    <row r="709" ht="12.0" customHeight="1">
      <c r="R709" s="4"/>
    </row>
    <row r="710" ht="12.0" customHeight="1">
      <c r="R710" s="4"/>
    </row>
    <row r="711" ht="12.0" customHeight="1">
      <c r="R711" s="4"/>
    </row>
    <row r="712" ht="12.0" customHeight="1">
      <c r="R712" s="4"/>
    </row>
    <row r="713" ht="12.0" customHeight="1">
      <c r="R713" s="4"/>
    </row>
    <row r="714" ht="12.0" customHeight="1">
      <c r="R714" s="4"/>
    </row>
    <row r="715" ht="12.0" customHeight="1">
      <c r="R715" s="4"/>
    </row>
    <row r="716" ht="12.0" customHeight="1">
      <c r="R716" s="4"/>
    </row>
    <row r="717" ht="12.0" customHeight="1">
      <c r="R717" s="4"/>
    </row>
    <row r="718" ht="12.0" customHeight="1">
      <c r="R718" s="4"/>
    </row>
    <row r="719" ht="12.0" customHeight="1">
      <c r="R719" s="4"/>
    </row>
    <row r="720" ht="12.0" customHeight="1">
      <c r="R720" s="4"/>
    </row>
    <row r="721" ht="12.0" customHeight="1">
      <c r="R721" s="4"/>
    </row>
    <row r="722" ht="12.0" customHeight="1">
      <c r="R722" s="4"/>
    </row>
    <row r="723" ht="12.0" customHeight="1">
      <c r="R723" s="4"/>
    </row>
    <row r="724" ht="12.0" customHeight="1">
      <c r="R724" s="4"/>
    </row>
    <row r="725" ht="12.0" customHeight="1">
      <c r="R725" s="4"/>
    </row>
    <row r="726" ht="12.0" customHeight="1">
      <c r="R726" s="4"/>
    </row>
    <row r="727" ht="12.0" customHeight="1">
      <c r="R727" s="4"/>
    </row>
    <row r="728" ht="12.0" customHeight="1">
      <c r="R728" s="4"/>
    </row>
    <row r="729" ht="12.0" customHeight="1">
      <c r="R729" s="4"/>
    </row>
    <row r="730" ht="12.0" customHeight="1">
      <c r="R730" s="4"/>
    </row>
    <row r="731" ht="12.0" customHeight="1">
      <c r="R731" s="4"/>
    </row>
    <row r="732" ht="12.0" customHeight="1">
      <c r="R732" s="4"/>
    </row>
    <row r="733" ht="12.0" customHeight="1">
      <c r="R733" s="4"/>
    </row>
    <row r="734" ht="12.0" customHeight="1">
      <c r="R734" s="4"/>
    </row>
    <row r="735" ht="12.0" customHeight="1">
      <c r="R735" s="4"/>
    </row>
    <row r="736" ht="12.0" customHeight="1">
      <c r="R736" s="4"/>
    </row>
    <row r="737" ht="12.0" customHeight="1">
      <c r="R737" s="4"/>
    </row>
    <row r="738" ht="12.0" customHeight="1">
      <c r="R738" s="4"/>
    </row>
    <row r="739" ht="12.0" customHeight="1">
      <c r="R739" s="4"/>
    </row>
    <row r="740" ht="12.0" customHeight="1">
      <c r="R740" s="4"/>
    </row>
    <row r="741" ht="12.0" customHeight="1">
      <c r="R741" s="4"/>
    </row>
    <row r="742" ht="12.0" customHeight="1">
      <c r="R742" s="4"/>
    </row>
    <row r="743" ht="12.0" customHeight="1">
      <c r="R743" s="4"/>
    </row>
    <row r="744" ht="12.0" customHeight="1">
      <c r="R744" s="4"/>
    </row>
    <row r="745" ht="12.0" customHeight="1">
      <c r="R745" s="4"/>
    </row>
    <row r="746" ht="12.0" customHeight="1">
      <c r="R746" s="4"/>
    </row>
    <row r="747" ht="12.0" customHeight="1">
      <c r="R747" s="4"/>
    </row>
    <row r="748" ht="12.0" customHeight="1">
      <c r="R748" s="4"/>
    </row>
    <row r="749" ht="12.0" customHeight="1">
      <c r="R749" s="4"/>
    </row>
    <row r="750" ht="12.0" customHeight="1">
      <c r="R750" s="4"/>
    </row>
    <row r="751" ht="12.0" customHeight="1">
      <c r="R751" s="4"/>
    </row>
    <row r="752" ht="12.0" customHeight="1">
      <c r="R752" s="4"/>
    </row>
    <row r="753" ht="12.0" customHeight="1">
      <c r="R753" s="4"/>
    </row>
    <row r="754" ht="12.0" customHeight="1">
      <c r="R754" s="4"/>
    </row>
    <row r="755" ht="12.0" customHeight="1">
      <c r="R755" s="4"/>
    </row>
    <row r="756" ht="12.0" customHeight="1">
      <c r="R756" s="4"/>
    </row>
    <row r="757" ht="12.0" customHeight="1">
      <c r="R757" s="4"/>
    </row>
    <row r="758" ht="12.0" customHeight="1">
      <c r="R758" s="4"/>
    </row>
    <row r="759" ht="12.0" customHeight="1">
      <c r="R759" s="4"/>
    </row>
    <row r="760" ht="12.0" customHeight="1">
      <c r="R760" s="4"/>
    </row>
    <row r="761" ht="12.0" customHeight="1">
      <c r="R761" s="4"/>
    </row>
    <row r="762" ht="12.0" customHeight="1">
      <c r="R762" s="4"/>
    </row>
    <row r="763" ht="12.0" customHeight="1">
      <c r="R763" s="4"/>
    </row>
    <row r="764" ht="12.0" customHeight="1">
      <c r="R764" s="4"/>
    </row>
    <row r="765" ht="12.0" customHeight="1">
      <c r="R765" s="4"/>
    </row>
    <row r="766" ht="12.0" customHeight="1">
      <c r="R766" s="4"/>
    </row>
    <row r="767" ht="12.0" customHeight="1">
      <c r="R767" s="4"/>
    </row>
    <row r="768" ht="12.0" customHeight="1">
      <c r="R768" s="4"/>
    </row>
    <row r="769" ht="12.0" customHeight="1">
      <c r="R769" s="4"/>
    </row>
    <row r="770" ht="12.0" customHeight="1">
      <c r="R770" s="4"/>
    </row>
    <row r="771" ht="12.0" customHeight="1">
      <c r="R771" s="4"/>
    </row>
    <row r="772" ht="12.0" customHeight="1">
      <c r="R772" s="4"/>
    </row>
    <row r="773" ht="12.0" customHeight="1">
      <c r="R773" s="4"/>
    </row>
    <row r="774" ht="12.0" customHeight="1">
      <c r="R774" s="4"/>
    </row>
    <row r="775" ht="12.0" customHeight="1">
      <c r="R775" s="4"/>
    </row>
    <row r="776" ht="12.0" customHeight="1">
      <c r="R776" s="4"/>
    </row>
    <row r="777" ht="12.0" customHeight="1">
      <c r="R777" s="4"/>
    </row>
    <row r="778" ht="12.0" customHeight="1">
      <c r="R778" s="4"/>
    </row>
    <row r="779" ht="12.0" customHeight="1">
      <c r="R779" s="4"/>
    </row>
    <row r="780" ht="12.0" customHeight="1">
      <c r="R780" s="4"/>
    </row>
    <row r="781" ht="12.0" customHeight="1">
      <c r="R781" s="4"/>
    </row>
    <row r="782" ht="12.0" customHeight="1">
      <c r="R782" s="4"/>
    </row>
    <row r="783" ht="12.0" customHeight="1">
      <c r="R783" s="4"/>
    </row>
    <row r="784" ht="12.0" customHeight="1">
      <c r="R784" s="4"/>
    </row>
    <row r="785" ht="12.0" customHeight="1">
      <c r="R785" s="4"/>
    </row>
    <row r="786" ht="12.0" customHeight="1">
      <c r="R786" s="4"/>
    </row>
    <row r="787" ht="12.0" customHeight="1">
      <c r="R787" s="4"/>
    </row>
    <row r="788" ht="12.0" customHeight="1">
      <c r="R788" s="4"/>
    </row>
    <row r="789" ht="12.0" customHeight="1">
      <c r="R789" s="4"/>
    </row>
    <row r="790" ht="12.0" customHeight="1">
      <c r="R790" s="4"/>
    </row>
    <row r="791" ht="12.0" customHeight="1">
      <c r="R791" s="4"/>
    </row>
    <row r="792" ht="12.0" customHeight="1">
      <c r="R792" s="4"/>
    </row>
    <row r="793" ht="12.0" customHeight="1">
      <c r="R793" s="4"/>
    </row>
    <row r="794" ht="12.0" customHeight="1">
      <c r="R794" s="4"/>
    </row>
    <row r="795" ht="12.0" customHeight="1">
      <c r="R795" s="4"/>
    </row>
    <row r="796" ht="12.0" customHeight="1">
      <c r="R796" s="4"/>
    </row>
    <row r="797" ht="12.0" customHeight="1">
      <c r="R797" s="4"/>
    </row>
    <row r="798" ht="12.0" customHeight="1">
      <c r="R798" s="4"/>
    </row>
    <row r="799" ht="12.0" customHeight="1">
      <c r="R799" s="4"/>
    </row>
    <row r="800" ht="12.0" customHeight="1">
      <c r="R800" s="4"/>
    </row>
    <row r="801" ht="12.0" customHeight="1">
      <c r="R801" s="4"/>
    </row>
    <row r="802" ht="12.0" customHeight="1">
      <c r="R802" s="4"/>
    </row>
    <row r="803" ht="12.0" customHeight="1">
      <c r="R803" s="4"/>
    </row>
    <row r="804" ht="12.0" customHeight="1">
      <c r="R804" s="4"/>
    </row>
    <row r="805" ht="12.0" customHeight="1">
      <c r="R805" s="4"/>
    </row>
    <row r="806" ht="12.0" customHeight="1">
      <c r="R806" s="4"/>
    </row>
    <row r="807" ht="12.0" customHeight="1">
      <c r="R807" s="4"/>
    </row>
    <row r="808" ht="12.0" customHeight="1">
      <c r="R808" s="4"/>
    </row>
    <row r="809" ht="12.0" customHeight="1">
      <c r="R809" s="4"/>
    </row>
    <row r="810" ht="12.0" customHeight="1">
      <c r="R810" s="4"/>
    </row>
    <row r="811" ht="12.0" customHeight="1">
      <c r="R811" s="4"/>
    </row>
    <row r="812" ht="12.0" customHeight="1">
      <c r="R812" s="4"/>
    </row>
    <row r="813" ht="12.0" customHeight="1">
      <c r="R813" s="4"/>
    </row>
    <row r="814" ht="12.0" customHeight="1">
      <c r="R814" s="4"/>
    </row>
    <row r="815" ht="12.0" customHeight="1">
      <c r="R815" s="4"/>
    </row>
    <row r="816" ht="12.0" customHeight="1">
      <c r="R816" s="4"/>
    </row>
    <row r="817" ht="12.0" customHeight="1">
      <c r="R817" s="4"/>
    </row>
    <row r="818" ht="12.0" customHeight="1">
      <c r="R818" s="4"/>
    </row>
    <row r="819" ht="12.0" customHeight="1">
      <c r="R819" s="4"/>
    </row>
    <row r="820" ht="12.0" customHeight="1">
      <c r="R820" s="4"/>
    </row>
    <row r="821" ht="12.0" customHeight="1">
      <c r="R821" s="4"/>
    </row>
    <row r="822" ht="12.0" customHeight="1">
      <c r="R822" s="4"/>
    </row>
    <row r="823" ht="12.0" customHeight="1">
      <c r="R823" s="4"/>
    </row>
    <row r="824" ht="12.0" customHeight="1">
      <c r="R824" s="4"/>
    </row>
    <row r="825" ht="12.0" customHeight="1">
      <c r="R825" s="4"/>
    </row>
    <row r="826" ht="12.0" customHeight="1">
      <c r="R826" s="4"/>
    </row>
    <row r="827" ht="12.0" customHeight="1">
      <c r="R827" s="4"/>
    </row>
    <row r="828" ht="12.0" customHeight="1">
      <c r="R828" s="4"/>
    </row>
    <row r="829" ht="12.0" customHeight="1">
      <c r="R829" s="4"/>
    </row>
    <row r="830" ht="12.0" customHeight="1">
      <c r="R830" s="4"/>
    </row>
    <row r="831" ht="12.0" customHeight="1">
      <c r="R831" s="4"/>
    </row>
    <row r="832" ht="12.0" customHeight="1">
      <c r="R832" s="4"/>
    </row>
    <row r="833" ht="12.0" customHeight="1">
      <c r="R833" s="4"/>
    </row>
    <row r="834" ht="12.0" customHeight="1">
      <c r="R834" s="4"/>
    </row>
    <row r="835" ht="12.0" customHeight="1">
      <c r="R835" s="4"/>
    </row>
    <row r="836" ht="12.0" customHeight="1">
      <c r="R836" s="4"/>
    </row>
    <row r="837" ht="12.0" customHeight="1">
      <c r="R837" s="4"/>
    </row>
    <row r="838" ht="12.0" customHeight="1">
      <c r="R838" s="4"/>
    </row>
    <row r="839" ht="12.0" customHeight="1">
      <c r="R839" s="4"/>
    </row>
    <row r="840" ht="12.0" customHeight="1">
      <c r="R840" s="4"/>
    </row>
    <row r="841" ht="12.0" customHeight="1">
      <c r="R841" s="4"/>
    </row>
    <row r="842" ht="12.0" customHeight="1">
      <c r="R842" s="4"/>
    </row>
    <row r="843" ht="12.0" customHeight="1">
      <c r="R843" s="4"/>
    </row>
    <row r="844" ht="12.0" customHeight="1">
      <c r="R844" s="4"/>
    </row>
    <row r="845" ht="12.0" customHeight="1">
      <c r="R845" s="4"/>
    </row>
    <row r="846" ht="12.0" customHeight="1">
      <c r="R846" s="4"/>
    </row>
    <row r="847" ht="12.0" customHeight="1">
      <c r="R847" s="4"/>
    </row>
    <row r="848" ht="12.0" customHeight="1">
      <c r="R848" s="4"/>
    </row>
    <row r="849" ht="12.0" customHeight="1">
      <c r="R849" s="4"/>
    </row>
    <row r="850" ht="12.0" customHeight="1">
      <c r="R850" s="4"/>
    </row>
    <row r="851" ht="12.0" customHeight="1">
      <c r="R851" s="4"/>
    </row>
    <row r="852" ht="12.0" customHeight="1">
      <c r="R852" s="4"/>
    </row>
    <row r="853" ht="12.0" customHeight="1">
      <c r="R853" s="4"/>
    </row>
    <row r="854" ht="12.0" customHeight="1">
      <c r="R854" s="4"/>
    </row>
    <row r="855" ht="12.0" customHeight="1">
      <c r="R855" s="4"/>
    </row>
    <row r="856" ht="12.0" customHeight="1">
      <c r="R856" s="4"/>
    </row>
    <row r="857" ht="12.0" customHeight="1">
      <c r="R857" s="4"/>
    </row>
    <row r="858" ht="12.0" customHeight="1">
      <c r="R858" s="4"/>
    </row>
    <row r="859" ht="12.0" customHeight="1">
      <c r="R859" s="4"/>
    </row>
    <row r="860" ht="12.0" customHeight="1">
      <c r="R860" s="4"/>
    </row>
    <row r="861" ht="12.0" customHeight="1">
      <c r="R861" s="4"/>
    </row>
    <row r="862" ht="12.0" customHeight="1">
      <c r="R862" s="4"/>
    </row>
    <row r="863" ht="12.0" customHeight="1">
      <c r="R863" s="4"/>
    </row>
    <row r="864" ht="12.0" customHeight="1">
      <c r="R864" s="4"/>
    </row>
    <row r="865" ht="12.0" customHeight="1">
      <c r="R865" s="4"/>
    </row>
    <row r="866" ht="12.0" customHeight="1">
      <c r="R866" s="4"/>
    </row>
    <row r="867" ht="12.0" customHeight="1">
      <c r="R867" s="4"/>
    </row>
    <row r="868" ht="12.0" customHeight="1">
      <c r="R868" s="4"/>
    </row>
    <row r="869" ht="12.0" customHeight="1">
      <c r="R869" s="4"/>
    </row>
    <row r="870" ht="12.0" customHeight="1">
      <c r="R870" s="4"/>
    </row>
    <row r="871" ht="12.0" customHeight="1">
      <c r="R871" s="4"/>
    </row>
    <row r="872" ht="12.0" customHeight="1">
      <c r="R872" s="4"/>
    </row>
    <row r="873" ht="12.0" customHeight="1">
      <c r="R873" s="4"/>
    </row>
    <row r="874" ht="12.0" customHeight="1">
      <c r="R874" s="4"/>
    </row>
    <row r="875" ht="12.0" customHeight="1">
      <c r="R875" s="4"/>
    </row>
    <row r="876" ht="12.0" customHeight="1">
      <c r="R876" s="4"/>
    </row>
    <row r="877" ht="12.0" customHeight="1">
      <c r="R877" s="4"/>
    </row>
    <row r="878" ht="12.0" customHeight="1">
      <c r="R878" s="4"/>
    </row>
    <row r="879" ht="12.0" customHeight="1">
      <c r="R879" s="4"/>
    </row>
    <row r="880" ht="12.0" customHeight="1">
      <c r="R880" s="4"/>
    </row>
    <row r="881" ht="12.0" customHeight="1">
      <c r="R881" s="4"/>
    </row>
    <row r="882" ht="12.0" customHeight="1">
      <c r="R882" s="4"/>
    </row>
    <row r="883" ht="12.0" customHeight="1">
      <c r="R883" s="4"/>
    </row>
    <row r="884" ht="12.0" customHeight="1">
      <c r="R884" s="4"/>
    </row>
    <row r="885" ht="12.0" customHeight="1">
      <c r="R885" s="4"/>
    </row>
    <row r="886" ht="12.0" customHeight="1">
      <c r="R886" s="4"/>
    </row>
    <row r="887" ht="12.0" customHeight="1">
      <c r="R887" s="4"/>
    </row>
    <row r="888" ht="12.0" customHeight="1">
      <c r="R888" s="4"/>
    </row>
    <row r="889" ht="12.0" customHeight="1">
      <c r="R889" s="4"/>
    </row>
    <row r="890" ht="12.0" customHeight="1">
      <c r="R890" s="4"/>
    </row>
    <row r="891" ht="12.0" customHeight="1">
      <c r="R891" s="4"/>
    </row>
    <row r="892" ht="12.0" customHeight="1">
      <c r="R892" s="4"/>
    </row>
    <row r="893" ht="12.0" customHeight="1">
      <c r="R893" s="4"/>
    </row>
    <row r="894" ht="12.0" customHeight="1">
      <c r="R894" s="4"/>
    </row>
    <row r="895" ht="12.0" customHeight="1">
      <c r="R895" s="4"/>
    </row>
    <row r="896" ht="12.0" customHeight="1">
      <c r="R896" s="4"/>
    </row>
    <row r="897" ht="12.0" customHeight="1">
      <c r="R897" s="4"/>
    </row>
    <row r="898" ht="12.0" customHeight="1">
      <c r="R898" s="4"/>
    </row>
    <row r="899" ht="12.0" customHeight="1">
      <c r="R899" s="4"/>
    </row>
    <row r="900" ht="12.0" customHeight="1">
      <c r="R900" s="4"/>
    </row>
    <row r="901" ht="12.0" customHeight="1">
      <c r="R901" s="4"/>
    </row>
    <row r="902" ht="12.0" customHeight="1">
      <c r="R902" s="4"/>
    </row>
    <row r="903" ht="12.0" customHeight="1">
      <c r="R903" s="4"/>
    </row>
    <row r="904" ht="12.0" customHeight="1">
      <c r="R904" s="4"/>
    </row>
    <row r="905" ht="12.0" customHeight="1">
      <c r="R905" s="4"/>
    </row>
    <row r="906" ht="12.0" customHeight="1">
      <c r="R906" s="4"/>
    </row>
    <row r="907" ht="12.0" customHeight="1">
      <c r="R907" s="4"/>
    </row>
    <row r="908" ht="12.0" customHeight="1">
      <c r="R908" s="4"/>
    </row>
    <row r="909" ht="12.0" customHeight="1">
      <c r="R909" s="4"/>
    </row>
    <row r="910" ht="12.0" customHeight="1">
      <c r="R910" s="4"/>
    </row>
    <row r="911" ht="12.0" customHeight="1">
      <c r="R911" s="4"/>
    </row>
    <row r="912" ht="12.0" customHeight="1">
      <c r="R912" s="4"/>
    </row>
    <row r="913" ht="12.0" customHeight="1">
      <c r="R913" s="4"/>
    </row>
    <row r="914" ht="12.0" customHeight="1">
      <c r="R914" s="4"/>
    </row>
    <row r="915" ht="12.0" customHeight="1">
      <c r="R915" s="4"/>
    </row>
    <row r="916" ht="12.0" customHeight="1">
      <c r="R916" s="4"/>
    </row>
    <row r="917" ht="12.0" customHeight="1">
      <c r="R917" s="4"/>
    </row>
    <row r="918" ht="12.0" customHeight="1">
      <c r="R918" s="4"/>
    </row>
    <row r="919" ht="12.0" customHeight="1">
      <c r="R919" s="4"/>
    </row>
    <row r="920" ht="12.0" customHeight="1">
      <c r="R920" s="4"/>
    </row>
    <row r="921" ht="12.0" customHeight="1">
      <c r="R921" s="4"/>
    </row>
    <row r="922" ht="12.0" customHeight="1">
      <c r="R922" s="4"/>
    </row>
    <row r="923" ht="12.0" customHeight="1">
      <c r="R923" s="4"/>
    </row>
    <row r="924" ht="12.0" customHeight="1">
      <c r="R924" s="4"/>
    </row>
    <row r="925" ht="12.0" customHeight="1">
      <c r="R925" s="4"/>
    </row>
    <row r="926" ht="12.0" customHeight="1">
      <c r="R926" s="4"/>
    </row>
    <row r="927" ht="12.0" customHeight="1">
      <c r="R927" s="4"/>
    </row>
    <row r="928" ht="12.0" customHeight="1">
      <c r="R928" s="4"/>
    </row>
    <row r="929" ht="12.0" customHeight="1">
      <c r="R929" s="4"/>
    </row>
    <row r="930" ht="12.0" customHeight="1">
      <c r="R930" s="4"/>
    </row>
    <row r="931" ht="12.0" customHeight="1">
      <c r="R931" s="4"/>
    </row>
    <row r="932" ht="12.0" customHeight="1">
      <c r="R932" s="4"/>
    </row>
    <row r="933" ht="12.0" customHeight="1">
      <c r="R933" s="4"/>
    </row>
    <row r="934" ht="12.0" customHeight="1">
      <c r="R934" s="4"/>
    </row>
    <row r="935" ht="12.0" customHeight="1">
      <c r="R935" s="4"/>
    </row>
    <row r="936" ht="12.0" customHeight="1">
      <c r="R936" s="4"/>
    </row>
    <row r="937" ht="12.0" customHeight="1">
      <c r="R937" s="4"/>
    </row>
    <row r="938" ht="12.0" customHeight="1">
      <c r="R938" s="4"/>
    </row>
    <row r="939" ht="12.0" customHeight="1">
      <c r="R939" s="4"/>
    </row>
    <row r="940" ht="12.0" customHeight="1">
      <c r="R940" s="4"/>
    </row>
    <row r="941" ht="12.0" customHeight="1">
      <c r="R941" s="4"/>
    </row>
    <row r="942" ht="12.0" customHeight="1">
      <c r="R942" s="4"/>
    </row>
    <row r="943" ht="12.0" customHeight="1">
      <c r="R943" s="4"/>
    </row>
    <row r="944" ht="12.0" customHeight="1">
      <c r="R944" s="4"/>
    </row>
    <row r="945" ht="12.0" customHeight="1">
      <c r="R945" s="4"/>
    </row>
    <row r="946" ht="12.0" customHeight="1">
      <c r="R946" s="4"/>
    </row>
    <row r="947" ht="12.0" customHeight="1">
      <c r="R947" s="4"/>
    </row>
    <row r="948" ht="12.0" customHeight="1">
      <c r="R948" s="4"/>
    </row>
    <row r="949" ht="12.0" customHeight="1">
      <c r="R949" s="4"/>
    </row>
    <row r="950" ht="12.0" customHeight="1">
      <c r="R950" s="4"/>
    </row>
    <row r="951" ht="12.0" customHeight="1">
      <c r="R951" s="4"/>
    </row>
    <row r="952" ht="12.0" customHeight="1">
      <c r="R952" s="4"/>
    </row>
    <row r="953" ht="12.0" customHeight="1">
      <c r="R953" s="4"/>
    </row>
    <row r="954" ht="12.0" customHeight="1">
      <c r="R954" s="4"/>
    </row>
    <row r="955" ht="12.0" customHeight="1">
      <c r="R955" s="4"/>
    </row>
    <row r="956" ht="12.0" customHeight="1">
      <c r="R956" s="4"/>
    </row>
    <row r="957" ht="12.0" customHeight="1">
      <c r="R957" s="4"/>
    </row>
    <row r="958" ht="12.0" customHeight="1">
      <c r="R958" s="4"/>
    </row>
    <row r="959" ht="12.0" customHeight="1">
      <c r="R959" s="4"/>
    </row>
    <row r="960" ht="12.0" customHeight="1">
      <c r="R960" s="4"/>
    </row>
    <row r="961" ht="12.0" customHeight="1">
      <c r="R961" s="4"/>
    </row>
    <row r="962" ht="12.0" customHeight="1">
      <c r="R962" s="4"/>
    </row>
    <row r="963" ht="12.0" customHeight="1">
      <c r="R963" s="4"/>
    </row>
    <row r="964" ht="12.0" customHeight="1">
      <c r="R964" s="4"/>
    </row>
    <row r="965" ht="12.0" customHeight="1">
      <c r="R965" s="4"/>
    </row>
    <row r="966" ht="12.0" customHeight="1">
      <c r="R966" s="4"/>
    </row>
    <row r="967" ht="12.0" customHeight="1">
      <c r="R967" s="4"/>
    </row>
    <row r="968" ht="12.0" customHeight="1">
      <c r="R968" s="4"/>
    </row>
    <row r="969" ht="12.0" customHeight="1">
      <c r="R969" s="4"/>
    </row>
    <row r="970" ht="12.0" customHeight="1">
      <c r="R970" s="4"/>
    </row>
    <row r="971" ht="12.0" customHeight="1">
      <c r="R971" s="4"/>
    </row>
    <row r="972" ht="12.0" customHeight="1">
      <c r="R972" s="4"/>
    </row>
    <row r="973" ht="12.0" customHeight="1">
      <c r="R973" s="4"/>
    </row>
    <row r="974" ht="12.0" customHeight="1">
      <c r="R974" s="4"/>
    </row>
    <row r="975" ht="12.0" customHeight="1">
      <c r="R975" s="4"/>
    </row>
    <row r="976" ht="12.0" customHeight="1">
      <c r="R976" s="4"/>
    </row>
    <row r="977" ht="12.0" customHeight="1">
      <c r="R977" s="4"/>
    </row>
    <row r="978" ht="12.0" customHeight="1">
      <c r="R978" s="4"/>
    </row>
    <row r="979" ht="12.0" customHeight="1">
      <c r="R979" s="4"/>
    </row>
    <row r="980" ht="12.0" customHeight="1">
      <c r="R980" s="4"/>
    </row>
    <row r="981" ht="12.0" customHeight="1">
      <c r="R981" s="4"/>
    </row>
    <row r="982" ht="12.0" customHeight="1">
      <c r="R982" s="4"/>
    </row>
    <row r="983" ht="12.0" customHeight="1">
      <c r="R983" s="4"/>
    </row>
    <row r="984" ht="12.0" customHeight="1">
      <c r="R984" s="4"/>
    </row>
    <row r="985" ht="12.0" customHeight="1">
      <c r="R985" s="4"/>
    </row>
    <row r="986" ht="12.0" customHeight="1">
      <c r="R986" s="4"/>
    </row>
    <row r="987" ht="12.0" customHeight="1">
      <c r="R987" s="4"/>
    </row>
    <row r="988" ht="12.0" customHeight="1">
      <c r="R988" s="4"/>
    </row>
    <row r="989" ht="12.0" customHeight="1">
      <c r="R989" s="4"/>
    </row>
    <row r="990" ht="12.0" customHeight="1">
      <c r="R990" s="4"/>
    </row>
    <row r="991" ht="12.0" customHeight="1">
      <c r="R991" s="4"/>
    </row>
    <row r="992" ht="12.0" customHeight="1">
      <c r="R992" s="4"/>
    </row>
    <row r="993" ht="12.0" customHeight="1">
      <c r="R993" s="4"/>
    </row>
    <row r="994" ht="12.0" customHeight="1">
      <c r="R994" s="4"/>
    </row>
    <row r="995" ht="12.0" customHeight="1">
      <c r="R995" s="4"/>
    </row>
    <row r="996" ht="12.0" customHeight="1">
      <c r="R996" s="4"/>
    </row>
    <row r="997" ht="12.0" customHeight="1">
      <c r="R997" s="4"/>
    </row>
    <row r="998" ht="12.0" customHeight="1">
      <c r="R998" s="4"/>
    </row>
    <row r="999" ht="12.0" customHeight="1">
      <c r="R999" s="4"/>
    </row>
    <row r="1000" ht="12.0" customHeight="1">
      <c r="R1000" s="4"/>
    </row>
  </sheetData>
  <mergeCells count="13">
    <mergeCell ref="J31:P31"/>
    <mergeCell ref="S31:Y31"/>
    <mergeCell ref="N49:P49"/>
    <mergeCell ref="B52:G52"/>
    <mergeCell ref="J52:P52"/>
    <mergeCell ref="S52:Y52"/>
    <mergeCell ref="B6:G6"/>
    <mergeCell ref="J6:P6"/>
    <mergeCell ref="S6:Y6"/>
    <mergeCell ref="N24:P24"/>
    <mergeCell ref="T27:T28"/>
    <mergeCell ref="U27:U28"/>
    <mergeCell ref="B31:G31"/>
  </mergeCells>
  <hyperlinks>
    <hyperlink r:id="rId2" ref="B75"/>
  </hyperlinks>
  <printOptions/>
  <pageMargins bottom="0.75" footer="0.0" header="0.0" left="0.7" right="0.7" top="0.75"/>
  <pageSetup paperSize="9" orientation="portrait"/>
  <drawing r:id="rId3"/>
  <legacyDrawing r:id="rId4"/>
</worksheet>
</file>