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189" documentId="11_67A6DF103729439D86BC5CB8796D9023C6426C03" xr6:coauthVersionLast="47" xr6:coauthVersionMax="47" xr10:uidLastSave="{2DEACFB4-B300-4EF4-84A2-192573E74DE2}"/>
  <bookViews>
    <workbookView xWindow="-108" yWindow="-108" windowWidth="23256" windowHeight="12576" activeTab="3" xr2:uid="{00000000-000D-0000-FFFF-FFFF00000000}"/>
  </bookViews>
  <sheets>
    <sheet name="Dataset" sheetId="1" r:id="rId1"/>
    <sheet name="Sheet1" sheetId="3" r:id="rId2"/>
    <sheet name="Sheet2" sheetId="5" r:id="rId3"/>
    <sheet name="Sheet3" sheetId="6" r:id="rId4"/>
    <sheet name="Metadata" sheetId="2" r:id="rId5"/>
  </sheets>
  <externalReferences>
    <externalReference r:id="rId6"/>
  </externalReferences>
  <definedNames>
    <definedName name="_xlnm._FilterDatabase" localSheetId="0" hidden="1">Dataset!$A$1:$D$46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6" l="1"/>
  <c r="F5" i="6"/>
  <c r="F6" i="6"/>
  <c r="F7" i="6"/>
  <c r="F8" i="6"/>
  <c r="F9" i="6"/>
  <c r="F10" i="6"/>
  <c r="F3" i="6"/>
  <c r="E10" i="6"/>
  <c r="C10" i="6"/>
  <c r="D10" i="6"/>
  <c r="B10" i="6"/>
  <c r="C9" i="6"/>
  <c r="E9" i="6" s="1"/>
  <c r="D9" i="6"/>
  <c r="B9" i="6"/>
  <c r="C8" i="6"/>
  <c r="E8" i="6" s="1"/>
  <c r="D8" i="6"/>
  <c r="B8" i="6"/>
  <c r="C7" i="6"/>
  <c r="E7" i="6" s="1"/>
  <c r="D7" i="6"/>
  <c r="B7" i="6"/>
  <c r="C6" i="6"/>
  <c r="E6" i="6" s="1"/>
  <c r="D6" i="6"/>
  <c r="B6" i="6"/>
  <c r="C5" i="6"/>
  <c r="E5" i="6" s="1"/>
  <c r="D5" i="6"/>
  <c r="B5" i="6"/>
  <c r="C4" i="6"/>
  <c r="E4" i="6" s="1"/>
  <c r="D4" i="6"/>
  <c r="B4" i="6"/>
  <c r="C3" i="6"/>
  <c r="E3" i="6" s="1"/>
  <c r="D3" i="6"/>
  <c r="B3" i="6"/>
  <c r="C2" i="6"/>
  <c r="E2" i="6" s="1"/>
  <c r="D2" i="6"/>
  <c r="B2" i="6"/>
  <c r="E2" i="1"/>
  <c r="F10" i="5"/>
  <c r="E10" i="5"/>
  <c r="D10" i="5"/>
  <c r="C10" i="5"/>
  <c r="B10" i="5"/>
  <c r="F9" i="5"/>
  <c r="E9" i="5"/>
  <c r="D9" i="5"/>
  <c r="C9" i="5"/>
  <c r="B9" i="5"/>
  <c r="F8" i="5"/>
  <c r="E8" i="5"/>
  <c r="D8" i="5"/>
  <c r="C8" i="5"/>
  <c r="B8" i="5"/>
  <c r="F7" i="5"/>
  <c r="E7" i="5"/>
  <c r="D7" i="5"/>
  <c r="C7" i="5"/>
  <c r="B7" i="5"/>
  <c r="F6" i="5"/>
  <c r="E6" i="5"/>
  <c r="D6" i="5"/>
  <c r="C6" i="5"/>
  <c r="B6" i="5"/>
  <c r="F5" i="5"/>
  <c r="E5" i="5"/>
  <c r="D5" i="5"/>
  <c r="C5" i="5"/>
  <c r="B5" i="5"/>
  <c r="F4" i="5"/>
  <c r="E4" i="5"/>
  <c r="D4" i="5"/>
  <c r="C4" i="5"/>
  <c r="B4" i="5"/>
  <c r="F3" i="5"/>
  <c r="E3" i="5"/>
  <c r="D3" i="5"/>
  <c r="C3" i="5"/>
  <c r="B3" i="5"/>
  <c r="F2" i="5"/>
  <c r="E2" i="5"/>
  <c r="D2" i="5"/>
  <c r="C2" i="5"/>
  <c r="B2" i="5"/>
  <c r="D46" i="1"/>
  <c r="D45" i="1"/>
  <c r="D44" i="1"/>
  <c r="D43" i="1"/>
  <c r="D42" i="1"/>
  <c r="D41" i="1"/>
  <c r="D40" i="1"/>
  <c r="D39" i="1"/>
  <c r="D38" i="1"/>
  <c r="D37" i="1"/>
  <c r="D36" i="1"/>
  <c r="I5" i="3" s="1"/>
  <c r="D35" i="1"/>
  <c r="D34" i="1"/>
  <c r="D33" i="1"/>
  <c r="D32" i="1"/>
  <c r="D31" i="1"/>
  <c r="D30" i="1"/>
  <c r="D29" i="1"/>
  <c r="D28" i="1"/>
  <c r="J4" i="3" s="1"/>
  <c r="D27" i="1"/>
  <c r="D26" i="1"/>
  <c r="D25" i="1"/>
  <c r="D24" i="1"/>
  <c r="F4" i="3" s="1"/>
  <c r="D23" i="1"/>
  <c r="D22" i="1"/>
  <c r="D21" i="1"/>
  <c r="D20" i="1"/>
  <c r="B4" i="3" s="1"/>
  <c r="D19" i="1"/>
  <c r="D18" i="1"/>
  <c r="D17" i="1"/>
  <c r="D16" i="1"/>
  <c r="G3" i="3" s="1"/>
  <c r="D15" i="1"/>
  <c r="D14" i="1"/>
  <c r="D13" i="1"/>
  <c r="D12" i="1"/>
  <c r="C3" i="3" s="1"/>
  <c r="D11" i="1"/>
  <c r="D10" i="1"/>
  <c r="D9" i="1"/>
  <c r="D8" i="1"/>
  <c r="D7" i="1"/>
  <c r="D6" i="1"/>
  <c r="D5" i="1"/>
  <c r="D4" i="1"/>
  <c r="D2" i="3" s="1"/>
  <c r="D3" i="1"/>
  <c r="D2" i="1"/>
  <c r="B5" i="3"/>
  <c r="C4" i="3"/>
  <c r="E49" i="1"/>
  <c r="E46" i="1"/>
  <c r="E45" i="1"/>
  <c r="E44" i="1"/>
  <c r="E43" i="1"/>
  <c r="E42" i="1"/>
  <c r="E41" i="1"/>
  <c r="E40" i="1"/>
  <c r="E39" i="1"/>
  <c r="E38" i="1"/>
  <c r="E37" i="1"/>
  <c r="E36" i="1"/>
  <c r="E35" i="1"/>
  <c r="E34" i="1"/>
  <c r="G5" i="3"/>
  <c r="E33" i="1"/>
  <c r="E32" i="1"/>
  <c r="E31" i="1"/>
  <c r="E30" i="1"/>
  <c r="C5" i="3"/>
  <c r="E29" i="1"/>
  <c r="E28" i="1"/>
  <c r="E27" i="1"/>
  <c r="E26" i="1"/>
  <c r="E25" i="1"/>
  <c r="E24" i="1"/>
  <c r="E23" i="1"/>
  <c r="E22" i="1"/>
  <c r="D4" i="3"/>
  <c r="E21" i="1"/>
  <c r="E20" i="1"/>
  <c r="E19" i="1"/>
  <c r="E18" i="1"/>
  <c r="E17" i="1"/>
  <c r="E16" i="1"/>
  <c r="E15" i="1"/>
  <c r="E14" i="1"/>
  <c r="E3" i="3"/>
  <c r="E13" i="1"/>
  <c r="E12" i="1"/>
  <c r="E11" i="1"/>
  <c r="B3" i="3"/>
  <c r="E10" i="1"/>
  <c r="J2" i="3"/>
  <c r="E9" i="1"/>
  <c r="E8" i="1"/>
  <c r="H2" i="3"/>
  <c r="E7" i="1"/>
  <c r="E6" i="1"/>
  <c r="F2" i="3"/>
  <c r="E5" i="1"/>
  <c r="E4" i="1"/>
  <c r="E3" i="1"/>
  <c r="C2" i="3"/>
  <c r="C48" i="1"/>
  <c r="E48" i="1" s="1"/>
  <c r="C49" i="1"/>
  <c r="D49" i="1" s="1"/>
  <c r="C50" i="1"/>
  <c r="D50" i="1" s="1"/>
  <c r="C51" i="1"/>
  <c r="D51" i="1" s="1"/>
  <c r="C52" i="1"/>
  <c r="D52" i="1" s="1"/>
  <c r="C53" i="1"/>
  <c r="D53" i="1" s="1"/>
  <c r="C54" i="1"/>
  <c r="C55" i="1"/>
  <c r="D55" i="1" s="1"/>
  <c r="C47" i="1"/>
  <c r="D47" i="1" s="1"/>
  <c r="G2" i="3"/>
  <c r="I2" i="3"/>
  <c r="D3" i="3"/>
  <c r="F3" i="3"/>
  <c r="H3" i="3"/>
  <c r="I3" i="3"/>
  <c r="J3" i="3"/>
  <c r="E4" i="3"/>
  <c r="G4" i="3"/>
  <c r="H4" i="3"/>
  <c r="D5" i="3"/>
  <c r="E5" i="3"/>
  <c r="F5" i="3"/>
  <c r="H5" i="3"/>
  <c r="J5" i="3"/>
  <c r="B6" i="3"/>
  <c r="F6" i="3"/>
  <c r="J6" i="3"/>
  <c r="B2" i="3"/>
  <c r="I4" i="3"/>
  <c r="E2" i="3"/>
  <c r="D48" i="1" l="1"/>
  <c r="E50" i="1"/>
  <c r="E51" i="1"/>
  <c r="E52" i="1"/>
  <c r="E53" i="1"/>
  <c r="E54" i="1"/>
  <c r="E47" i="1"/>
  <c r="E55" i="1"/>
  <c r="D54" i="1"/>
  <c r="I7" i="3" s="1"/>
  <c r="F7" i="3"/>
  <c r="G7" i="3"/>
  <c r="E7" i="3"/>
  <c r="C7" i="3"/>
  <c r="J7" i="3"/>
  <c r="B7" i="3"/>
  <c r="D7" i="3"/>
  <c r="H7" i="3"/>
  <c r="E6" i="3"/>
  <c r="I6" i="3"/>
  <c r="H6" i="3"/>
  <c r="D6" i="3"/>
  <c r="C6" i="3"/>
  <c r="G6" i="3"/>
</calcChain>
</file>

<file path=xl/sharedStrings.xml><?xml version="1.0" encoding="utf-8"?>
<sst xmlns="http://schemas.openxmlformats.org/spreadsheetml/2006/main" count="218" uniqueCount="65">
  <si>
    <t>England and Wales</t>
  </si>
  <si>
    <t>Sexual orientation (6 categories)</t>
  </si>
  <si>
    <t>Religion (10 categories)</t>
  </si>
  <si>
    <t>Observation</t>
  </si>
  <si>
    <t>No religion</t>
  </si>
  <si>
    <t>Christian</t>
  </si>
  <si>
    <t>Buddhist</t>
  </si>
  <si>
    <t>Hindu</t>
  </si>
  <si>
    <t>Jewish</t>
  </si>
  <si>
    <t>Muslim</t>
  </si>
  <si>
    <t>Sikh</t>
  </si>
  <si>
    <t>Other religion</t>
  </si>
  <si>
    <t>Not answered</t>
  </si>
  <si>
    <t>Straight or Heterosexual</t>
  </si>
  <si>
    <t>Gay or Lesbian</t>
  </si>
  <si>
    <t>Bisexual</t>
  </si>
  <si>
    <t>All other sexual orientations</t>
  </si>
  <si>
    <t>Title</t>
  </si>
  <si>
    <t>Sexual orientation by religion</t>
  </si>
  <si>
    <t>Description</t>
  </si>
  <si>
    <t>This dataset provides Census 2021 estimates that classify usual residents aged 16 years and over in England and Wales, by sexual orientation and religion. The estimates are as at Census Day, 21 March 2021.</t>
  </si>
  <si>
    <t>Release Date</t>
  </si>
  <si>
    <t>04 Apr 23 00:00 UTC</t>
  </si>
  <si>
    <t>Unit of Measure</t>
  </si>
  <si>
    <t>Person</t>
  </si>
  <si>
    <t>Contacts</t>
  </si>
  <si>
    <t/>
  </si>
  <si>
    <t>census.customerservices@ons.gov.uk</t>
  </si>
  <si>
    <t>+44 1329 444972</t>
  </si>
  <si>
    <t>Version</t>
  </si>
  <si>
    <t>1</t>
  </si>
  <si>
    <t>Dataset Version URL</t>
  </si>
  <si>
    <t>https://api.beta.ons.gov.uk/v1/datasets/RM188/editions/2021/versions/1</t>
  </si>
  <si>
    <t>Statistical Disclosure Control Statement</t>
  </si>
  <si>
    <t>Sometimes we need to make changes to data if it is possible to identify individuals. This is known as statistical disclosure control. In Census 2021, we: swapped records (targeted record swapping), for example, if a household was likely to be identified in datasets because it has unusual characteristics,</t>
  </si>
  <si>
    <t>we swapped the record with a similar one from a nearby small area (very unusual households could be swapped with one in a nearby local authority) added small changes to some counts (cell key perturbation), for example, we might change a count of four to a three or a five – this might make small differences</t>
  </si>
  <si>
    <t>between tables depending on how the data are broken down when we applied perturbation</t>
  </si>
  <si>
    <t>Area Type</t>
  </si>
  <si>
    <t>Census 2021 statistics are published for a number of different geographies. These can be large, for example the whole of England, or small, for example an output area (OA), the lowest level of geography for which statistics are produced.</t>
  </si>
  <si>
    <t>For higher levels of geography, more detailed statistics can be produced. When a lower level of geography is used, such as output areas (which have a minimum of 100 persons), the statistics produced have less detail. This is to protect the confidentiality of people and ensure that individuals or</t>
  </si>
  <si>
    <t>their characteristics cannot be identified.</t>
  </si>
  <si>
    <t>Area Type Name</t>
  </si>
  <si>
    <t>Area Type Description</t>
  </si>
  <si>
    <t>Data for both England and Wales.</t>
  </si>
  <si>
    <t>Variable Name</t>
  </si>
  <si>
    <t>Variable Description</t>
  </si>
  <si>
    <t>Classifies people according to the responses to the sexual orientation question. This question was voluntary and was only asked of people aged 16 years and over.</t>
  </si>
  <si>
    <t>Quality Statement</t>
  </si>
  <si>
    <t>Some sub-populations have age and geographic profiles that may affect the relationships with other variables such as education, employment, health and housing. Take care when using this variable with others. We will publish more detailed commentary and guidance later this year.</t>
  </si>
  <si>
    <t>The religion people connect or identify with (their religious affiliation), whether or not they practise or have belief in it.
This question was voluntary and includes people who identified with one of 8 tick-box response options, including "No religion", alongside those who chose not to answer this question.</t>
  </si>
  <si>
    <t>Coverage</t>
  </si>
  <si>
    <t>Census 2021 statistics are published for the whole of England and Wales. However, you can choose to filter areas by: country - (for example, Wales), region - (for example, London), local authority - (for example, Cornwall), health area – (for example, Clinical Commissioning Group),</t>
  </si>
  <si>
    <t>statistical area - (for example, MSOA or LSOA)</t>
  </si>
  <si>
    <t>Version History</t>
  </si>
  <si>
    <t>Version Number</t>
  </si>
  <si>
    <t>Related Content</t>
  </si>
  <si>
    <t>Census 2021 dictionary</t>
  </si>
  <si>
    <t>Variables, definitions and classifications to help when using Census 2021 data.</t>
  </si>
  <si>
    <t>HRef</t>
  </si>
  <si>
    <t>https://www.ons.gov.uk/census/census2021dictionary</t>
  </si>
  <si>
    <t>%</t>
  </si>
  <si>
    <t>Other %</t>
  </si>
  <si>
    <t>LGB</t>
  </si>
  <si>
    <t>LGB + Not answered</t>
  </si>
  <si>
    <t>Times as likely for an LGB person to tick 'No religion' as this religion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</si>
</sst>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font>
      <sz val="11"/>
      <color theme="1"/>
      <name val="Aerial"/>
      <family val="2"/>
    </font>
    <font>
      <sz val="11"/>
      <color theme="1"/>
      <name val="Aerial"/>
      <family val="2"/>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5">
    <xf numFmtId="0" fontId="0" fillId="0" borderId="0" xfId="0"/>
    <xf numFmtId="9" fontId="0" fillId="0" borderId="0" xfId="1" applyFont="1"/>
    <xf numFmtId="164" fontId="0" fillId="0" borderId="0" xfId="0" applyNumberFormat="1"/>
    <xf numFmtId="164" fontId="0" fillId="0" borderId="0" xfId="1" applyNumberFormat="1" applyFont="1"/>
    <xf numFmtId="2" fontId="0" fillId="0" borderId="0" xfId="0" applyNumberFormat="1"/>
  </cellXfs>
  <cellStyles count="2">
    <cellStyle name="Normal" xfId="0" builtinId="0" customBuiltin="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Sheet1!$B$1</c:f>
              <c:strCache>
                <c:ptCount val="1"/>
                <c:pt idx="0">
                  <c:v>No religion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Sheet1!$B$2:$B$7</c:f>
              <c:numCache>
                <c:formatCode>0%</c:formatCode>
                <c:ptCount val="6"/>
                <c:pt idx="0">
                  <c:v>0.35919464390467309</c:v>
                </c:pt>
                <c:pt idx="1">
                  <c:v>0.61923496098581854</c:v>
                </c:pt>
                <c:pt idx="2">
                  <c:v>0.65957556006056095</c:v>
                </c:pt>
                <c:pt idx="3">
                  <c:v>0.54563987780163936</c:v>
                </c:pt>
                <c:pt idx="4">
                  <c:v>0.22085649865757617</c:v>
                </c:pt>
                <c:pt idx="5">
                  <c:v>0.62768658882451933</c:v>
                </c:pt>
              </c:numCache>
            </c:numRef>
          </c:val>
          <c:extLst>
            <c:ext xmlns:c15="http://schemas.microsoft.com/office/drawing/2012/chart" uri="{02D57815-91ED-43cb-92C2-25804820EDAC}">
              <c15:filteredCategoryTitle>
                <c15:cat>
                  <c:strRef>
                    <c:extLst>
                      <c:ext uri="{02D57815-91ED-43cb-92C2-25804820EDAC}">
                        <c15:formulaRef>
                          <c15:sqref>Sheet1!#REF!</c15:sqref>
                        </c15:formulaRef>
                      </c:ext>
                    </c:extLst>
                  </c:strRef>
                </c15:cat>
              </c15:filteredCategoryTitle>
            </c:ext>
            <c:ext xmlns:c16="http://schemas.microsoft.com/office/drawing/2014/chart" uri="{C3380CC4-5D6E-409C-BE32-E72D297353CC}">
              <c16:uniqueId val="{00000000-97D7-4C12-A995-8B8E25C64B81}"/>
            </c:ext>
          </c:extLst>
        </c:ser>
        <c:ser>
          <c:idx val="1"/>
          <c:order val="1"/>
          <c:tx>
            <c:strRef>
              <c:f>Sheet1!$C$1</c:f>
              <c:strCache>
                <c:ptCount val="1"/>
                <c:pt idx="0">
                  <c:v>Christian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Sheet1!$C$2:$C$7</c:f>
              <c:numCache>
                <c:formatCode>0%</c:formatCode>
                <c:ptCount val="6"/>
                <c:pt idx="0">
                  <c:v>0.51161770408577389</c:v>
                </c:pt>
                <c:pt idx="1">
                  <c:v>0.30774332880898098</c:v>
                </c:pt>
                <c:pt idx="2">
                  <c:v>0.20756883676768714</c:v>
                </c:pt>
                <c:pt idx="3">
                  <c:v>0.22237681860802758</c:v>
                </c:pt>
                <c:pt idx="4">
                  <c:v>0.29075022148545393</c:v>
                </c:pt>
                <c:pt idx="5">
                  <c:v>0.25791252715385909</c:v>
                </c:pt>
              </c:numCache>
            </c:numRef>
          </c:val>
          <c:extLst>
            <c:ext xmlns:c15="http://schemas.microsoft.com/office/drawing/2012/chart" uri="{02D57815-91ED-43cb-92C2-25804820EDAC}">
              <c15:filteredCategoryTitle>
                <c15:cat>
                  <c:strRef>
                    <c:extLst>
                      <c:ext uri="{02D57815-91ED-43cb-92C2-25804820EDAC}">
                        <c15:formulaRef>
                          <c15:sqref>Sheet1!#REF!</c15:sqref>
                        </c15:formulaRef>
                      </c:ext>
                    </c:extLst>
                  </c:strRef>
                </c15:cat>
              </c15:filteredCategoryTitle>
            </c:ext>
            <c:ext xmlns:c16="http://schemas.microsoft.com/office/drawing/2014/chart" uri="{C3380CC4-5D6E-409C-BE32-E72D297353CC}">
              <c16:uniqueId val="{00000001-97D7-4C12-A995-8B8E25C64B81}"/>
            </c:ext>
          </c:extLst>
        </c:ser>
        <c:ser>
          <c:idx val="2"/>
          <c:order val="2"/>
          <c:tx>
            <c:strRef>
              <c:f>Sheet1!$D$1</c:f>
              <c:strCache>
                <c:ptCount val="1"/>
                <c:pt idx="0">
                  <c:v>Buddhist</c:v>
                </c:pt>
              </c:strCache>
            </c:strRef>
          </c:tx>
          <c:spPr>
            <a:solidFill>
              <a:schemeClr val="accent3"/>
            </a:solidFill>
            <a:ln>
              <a:noFill/>
            </a:ln>
            <a:effectLst/>
          </c:spPr>
          <c:invertIfNegative val="0"/>
          <c:val>
            <c:numRef>
              <c:f>Sheet1!$D$2:$D$7</c:f>
              <c:numCache>
                <c:formatCode>0%</c:formatCode>
                <c:ptCount val="6"/>
                <c:pt idx="0">
                  <c:v>4.8201844333232245E-3</c:v>
                </c:pt>
                <c:pt idx="1">
                  <c:v>1.0624427491124022E-2</c:v>
                </c:pt>
                <c:pt idx="2">
                  <c:v>1.2195591367497241E-2</c:v>
                </c:pt>
                <c:pt idx="3">
                  <c:v>1.4615407882399201E-2</c:v>
                </c:pt>
                <c:pt idx="4">
                  <c:v>5.0548040353505398E-3</c:v>
                </c:pt>
                <c:pt idx="5">
                  <c:v>1.1691290070245358E-2</c:v>
                </c:pt>
              </c:numCache>
            </c:numRef>
          </c:val>
          <c:extLst>
            <c:ext xmlns:c15="http://schemas.microsoft.com/office/drawing/2012/chart" uri="{02D57815-91ED-43cb-92C2-25804820EDAC}">
              <c15:filteredCategoryTitle>
                <c15:cat>
                  <c:strRef>
                    <c:extLst>
                      <c:ext uri="{02D57815-91ED-43cb-92C2-25804820EDAC}">
                        <c15:formulaRef>
                          <c15:sqref>Sheet1!#REF!</c15:sqref>
                        </c15:formulaRef>
                      </c:ext>
                    </c:extLst>
                  </c:strRef>
                </c15:cat>
              </c15:filteredCategoryTitle>
            </c:ext>
            <c:ext xmlns:c16="http://schemas.microsoft.com/office/drawing/2014/chart" uri="{C3380CC4-5D6E-409C-BE32-E72D297353CC}">
              <c16:uniqueId val="{00000002-97D7-4C12-A995-8B8E25C64B81}"/>
            </c:ext>
          </c:extLst>
        </c:ser>
        <c:ser>
          <c:idx val="3"/>
          <c:order val="3"/>
          <c:tx>
            <c:strRef>
              <c:f>Sheet1!$E$1</c:f>
              <c:strCache>
                <c:ptCount val="1"/>
                <c:pt idx="0">
                  <c:v>Hindu</c:v>
                </c:pt>
              </c:strCache>
            </c:strRef>
          </c:tx>
          <c:spPr>
            <a:solidFill>
              <a:schemeClr val="accent4"/>
            </a:solidFill>
            <a:ln>
              <a:noFill/>
            </a:ln>
            <a:effectLst/>
          </c:spPr>
          <c:invertIfNegative val="0"/>
          <c:val>
            <c:numRef>
              <c:f>Sheet1!$E$2:$E$7</c:f>
              <c:numCache>
                <c:formatCode>0%</c:formatCode>
                <c:ptCount val="6"/>
                <c:pt idx="0">
                  <c:v>1.7222290816895591E-2</c:v>
                </c:pt>
                <c:pt idx="1">
                  <c:v>3.5597515395056198E-3</c:v>
                </c:pt>
                <c:pt idx="2">
                  <c:v>1.5281377505196439E-2</c:v>
                </c:pt>
                <c:pt idx="3">
                  <c:v>1.3574906990109192E-2</c:v>
                </c:pt>
                <c:pt idx="4">
                  <c:v>1.6879769726819441E-2</c:v>
                </c:pt>
                <c:pt idx="5">
                  <c:v>9.3933805106552453E-3</c:v>
                </c:pt>
              </c:numCache>
            </c:numRef>
          </c:val>
          <c:extLst>
            <c:ext xmlns:c15="http://schemas.microsoft.com/office/drawing/2012/chart" uri="{02D57815-91ED-43cb-92C2-25804820EDAC}">
              <c15:filteredCategoryTitle>
                <c15:cat>
                  <c:strRef>
                    <c:extLst>
                      <c:ext uri="{02D57815-91ED-43cb-92C2-25804820EDAC}">
                        <c15:formulaRef>
                          <c15:sqref>Sheet1!#REF!</c15:sqref>
                        </c15:formulaRef>
                      </c:ext>
                    </c:extLst>
                  </c:strRef>
                </c15:cat>
              </c15:filteredCategoryTitle>
            </c:ext>
            <c:ext xmlns:c16="http://schemas.microsoft.com/office/drawing/2014/chart" uri="{C3380CC4-5D6E-409C-BE32-E72D297353CC}">
              <c16:uniqueId val="{00000003-97D7-4C12-A995-8B8E25C64B81}"/>
            </c:ext>
          </c:extLst>
        </c:ser>
        <c:ser>
          <c:idx val="4"/>
          <c:order val="4"/>
          <c:tx>
            <c:strRef>
              <c:f>Sheet1!$F$1</c:f>
              <c:strCache>
                <c:ptCount val="1"/>
                <c:pt idx="0">
                  <c:v>Jewish</c:v>
                </c:pt>
              </c:strCache>
            </c:strRef>
          </c:tx>
          <c:spPr>
            <a:solidFill>
              <a:schemeClr val="accent5"/>
            </a:solidFill>
            <a:ln>
              <a:noFill/>
            </a:ln>
            <a:effectLst/>
          </c:spPr>
          <c:invertIfNegative val="0"/>
          <c:val>
            <c:numRef>
              <c:f>Sheet1!$F$2:$F$7</c:f>
              <c:numCache>
                <c:formatCode>0%</c:formatCode>
                <c:ptCount val="6"/>
                <c:pt idx="0">
                  <c:v>4.2844855061195961E-3</c:v>
                </c:pt>
                <c:pt idx="1">
                  <c:v>6.2583160048408342E-3</c:v>
                </c:pt>
                <c:pt idx="2">
                  <c:v>6.0913803279529881E-3</c:v>
                </c:pt>
                <c:pt idx="3">
                  <c:v>6.8116511902241309E-3</c:v>
                </c:pt>
                <c:pt idx="4">
                  <c:v>4.9784249868128957E-3</c:v>
                </c:pt>
                <c:pt idx="5">
                  <c:v>6.2501057519975742E-3</c:v>
                </c:pt>
              </c:numCache>
            </c:numRef>
          </c:val>
          <c:extLst>
            <c:ext xmlns:c15="http://schemas.microsoft.com/office/drawing/2012/chart" uri="{02D57815-91ED-43cb-92C2-25804820EDAC}">
              <c15:filteredCategoryTitle>
                <c15:cat>
                  <c:strRef>
                    <c:extLst>
                      <c:ext uri="{02D57815-91ED-43cb-92C2-25804820EDAC}">
                        <c15:formulaRef>
                          <c15:sqref>Sheet1!#REF!</c15:sqref>
                        </c15:formulaRef>
                      </c:ext>
                    </c:extLst>
                  </c:strRef>
                </c15:cat>
              </c15:filteredCategoryTitle>
            </c:ext>
            <c:ext xmlns:c16="http://schemas.microsoft.com/office/drawing/2014/chart" uri="{C3380CC4-5D6E-409C-BE32-E72D297353CC}">
              <c16:uniqueId val="{00000004-97D7-4C12-A995-8B8E25C64B81}"/>
            </c:ext>
          </c:extLst>
        </c:ser>
        <c:ser>
          <c:idx val="5"/>
          <c:order val="5"/>
          <c:tx>
            <c:strRef>
              <c:f>Sheet1!$G$1</c:f>
              <c:strCache>
                <c:ptCount val="1"/>
                <c:pt idx="0">
                  <c:v>Muslim</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Sheet1!$G$2:$G$7</c:f>
              <c:numCache>
                <c:formatCode>0%</c:formatCode>
                <c:ptCount val="6"/>
                <c:pt idx="0">
                  <c:v>5.5534037640758052E-2</c:v>
                </c:pt>
                <c:pt idx="1">
                  <c:v>7.8215577590414614E-3</c:v>
                </c:pt>
                <c:pt idx="2">
                  <c:v>2.8769663065513613E-2</c:v>
                </c:pt>
                <c:pt idx="3">
                  <c:v>7.6131998427149808E-2</c:v>
                </c:pt>
                <c:pt idx="4">
                  <c:v>6.0110586935763564E-2</c:v>
                </c:pt>
                <c:pt idx="5">
                  <c:v>2.3670225573891687E-2</c:v>
                </c:pt>
              </c:numCache>
            </c:numRef>
          </c:val>
          <c:extLst>
            <c:ext xmlns:c15="http://schemas.microsoft.com/office/drawing/2012/chart" uri="{02D57815-91ED-43cb-92C2-25804820EDAC}">
              <c15:filteredCategoryTitle>
                <c15:cat>
                  <c:strRef>
                    <c:extLst>
                      <c:ext uri="{02D57815-91ED-43cb-92C2-25804820EDAC}">
                        <c15:formulaRef>
                          <c15:sqref>Sheet1!#REF!</c15:sqref>
                        </c15:formulaRef>
                      </c:ext>
                    </c:extLst>
                  </c:strRef>
                </c15:cat>
              </c15:filteredCategoryTitle>
            </c:ext>
            <c:ext xmlns:c16="http://schemas.microsoft.com/office/drawing/2014/chart" uri="{C3380CC4-5D6E-409C-BE32-E72D297353CC}">
              <c16:uniqueId val="{00000005-97D7-4C12-A995-8B8E25C64B81}"/>
            </c:ext>
          </c:extLst>
        </c:ser>
        <c:ser>
          <c:idx val="6"/>
          <c:order val="6"/>
          <c:tx>
            <c:strRef>
              <c:f>Sheet1!$H$1</c:f>
              <c:strCache>
                <c:ptCount val="1"/>
                <c:pt idx="0">
                  <c:v>Sikh</c:v>
                </c:pt>
              </c:strCache>
            </c:strRef>
          </c:tx>
          <c:spPr>
            <a:solidFill>
              <a:schemeClr val="accent1">
                <a:lumMod val="60000"/>
              </a:schemeClr>
            </a:solidFill>
            <a:ln>
              <a:noFill/>
            </a:ln>
            <a:effectLst/>
          </c:spPr>
          <c:invertIfNegative val="0"/>
          <c:val>
            <c:numRef>
              <c:f>Sheet1!$H$2:$H$7</c:f>
              <c:numCache>
                <c:formatCode>0%</c:formatCode>
                <c:ptCount val="6"/>
                <c:pt idx="0">
                  <c:v>8.7963279867196622E-3</c:v>
                </c:pt>
                <c:pt idx="1">
                  <c:v>1.6635352799192302E-3</c:v>
                </c:pt>
                <c:pt idx="2">
                  <c:v>5.2044573892068057E-3</c:v>
                </c:pt>
                <c:pt idx="3">
                  <c:v>1.0035994071564684E-2</c:v>
                </c:pt>
                <c:pt idx="4">
                  <c:v>7.9632740858020731E-3</c:v>
                </c:pt>
                <c:pt idx="5">
                  <c:v>4.0010048066723329E-3</c:v>
                </c:pt>
              </c:numCache>
            </c:numRef>
          </c:val>
          <c:extLst>
            <c:ext xmlns:c15="http://schemas.microsoft.com/office/drawing/2012/chart" uri="{02D57815-91ED-43cb-92C2-25804820EDAC}">
              <c15:filteredCategoryTitle>
                <c15:cat>
                  <c:strRef>
                    <c:extLst>
                      <c:ext uri="{02D57815-91ED-43cb-92C2-25804820EDAC}">
                        <c15:formulaRef>
                          <c15:sqref>Sheet1!#REF!</c15:sqref>
                        </c15:formulaRef>
                      </c:ext>
                    </c:extLst>
                  </c:strRef>
                </c15:cat>
              </c15:filteredCategoryTitle>
            </c:ext>
            <c:ext xmlns:c16="http://schemas.microsoft.com/office/drawing/2014/chart" uri="{C3380CC4-5D6E-409C-BE32-E72D297353CC}">
              <c16:uniqueId val="{00000006-97D7-4C12-A995-8B8E25C64B81}"/>
            </c:ext>
          </c:extLst>
        </c:ser>
        <c:ser>
          <c:idx val="7"/>
          <c:order val="7"/>
          <c:tx>
            <c:strRef>
              <c:f>Sheet1!$I$1</c:f>
              <c:strCache>
                <c:ptCount val="1"/>
                <c:pt idx="0">
                  <c:v>Other religion</c:v>
                </c:pt>
              </c:strCache>
            </c:strRef>
          </c:tx>
          <c:spPr>
            <a:solidFill>
              <a:schemeClr val="accent2">
                <a:lumMod val="60000"/>
              </a:schemeClr>
            </a:solidFill>
            <a:ln>
              <a:noFill/>
            </a:ln>
            <a:effectLst/>
          </c:spPr>
          <c:invertIfNegative val="0"/>
          <c:val>
            <c:numRef>
              <c:f>Sheet1!$I$2:$I$7</c:f>
              <c:numCache>
                <c:formatCode>0%</c:formatCode>
                <c:ptCount val="6"/>
                <c:pt idx="0">
                  <c:v>5.4546550822128859E-3</c:v>
                </c:pt>
                <c:pt idx="1">
                  <c:v>1.5116240196307862E-2</c:v>
                </c:pt>
                <c:pt idx="2">
                  <c:v>3.7180194513587721E-2</c:v>
                </c:pt>
                <c:pt idx="3">
                  <c:v>7.3179879616466534E-2</c:v>
                </c:pt>
                <c:pt idx="4">
                  <c:v>8.7102446363019961E-3</c:v>
                </c:pt>
                <c:pt idx="5">
                  <c:v>3.0315355710672946E-2</c:v>
                </c:pt>
              </c:numCache>
            </c:numRef>
          </c:val>
          <c:extLst>
            <c:ext xmlns:c15="http://schemas.microsoft.com/office/drawing/2012/chart" uri="{02D57815-91ED-43cb-92C2-25804820EDAC}">
              <c15:filteredCategoryTitle>
                <c15:cat>
                  <c:strRef>
                    <c:extLst>
                      <c:ext uri="{02D57815-91ED-43cb-92C2-25804820EDAC}">
                        <c15:formulaRef>
                          <c15:sqref>Sheet1!#REF!</c15:sqref>
                        </c15:formulaRef>
                      </c:ext>
                    </c:extLst>
                  </c:strRef>
                </c15:cat>
              </c15:filteredCategoryTitle>
            </c:ext>
            <c:ext xmlns:c16="http://schemas.microsoft.com/office/drawing/2014/chart" uri="{C3380CC4-5D6E-409C-BE32-E72D297353CC}">
              <c16:uniqueId val="{00000007-97D7-4C12-A995-8B8E25C64B81}"/>
            </c:ext>
          </c:extLst>
        </c:ser>
        <c:ser>
          <c:idx val="8"/>
          <c:order val="8"/>
          <c:tx>
            <c:strRef>
              <c:f>Sheet1!$J$1</c:f>
              <c:strCache>
                <c:ptCount val="1"/>
                <c:pt idx="0">
                  <c:v>Not answered</c:v>
                </c:pt>
              </c:strCache>
            </c:strRef>
          </c:tx>
          <c:spPr>
            <a:solidFill>
              <a:schemeClr val="accent3">
                <a:lumMod val="60000"/>
              </a:schemeClr>
            </a:solidFill>
            <a:ln>
              <a:noFill/>
            </a:ln>
            <a:effectLst/>
          </c:spPr>
          <c:invertIfNegative val="0"/>
          <c:val>
            <c:numRef>
              <c:f>Sheet1!$J$2:$J$7</c:f>
              <c:numCache>
                <c:formatCode>0%</c:formatCode>
                <c:ptCount val="6"/>
                <c:pt idx="0">
                  <c:v>3.3075670543523943E-2</c:v>
                </c:pt>
                <c:pt idx="1">
                  <c:v>2.7977881934461525E-2</c:v>
                </c:pt>
                <c:pt idx="2">
                  <c:v>2.8132939002797095E-2</c:v>
                </c:pt>
                <c:pt idx="3">
                  <c:v>3.7633465412419465E-2</c:v>
                </c:pt>
                <c:pt idx="4">
                  <c:v>0.38469617545011936</c:v>
                </c:pt>
                <c:pt idx="5">
                  <c:v>2.9079521597486422E-2</c:v>
                </c:pt>
              </c:numCache>
            </c:numRef>
          </c:val>
          <c:extLst>
            <c:ext xmlns:c15="http://schemas.microsoft.com/office/drawing/2012/chart" uri="{02D57815-91ED-43cb-92C2-25804820EDAC}">
              <c15:filteredCategoryTitle>
                <c15:cat>
                  <c:strRef>
                    <c:extLst>
                      <c:ext uri="{02D57815-91ED-43cb-92C2-25804820EDAC}">
                        <c15:formulaRef>
                          <c15:sqref>Sheet1!#REF!</c15:sqref>
                        </c15:formulaRef>
                      </c:ext>
                    </c:extLst>
                  </c:strRef>
                </c15:cat>
              </c15:filteredCategoryTitle>
            </c:ext>
            <c:ext xmlns:c16="http://schemas.microsoft.com/office/drawing/2014/chart" uri="{C3380CC4-5D6E-409C-BE32-E72D297353CC}">
              <c16:uniqueId val="{00000008-97D7-4C12-A995-8B8E25C64B81}"/>
            </c:ext>
          </c:extLst>
        </c:ser>
        <c:dLbls>
          <c:showLegendKey val="0"/>
          <c:showVal val="0"/>
          <c:showCatName val="0"/>
          <c:showSerName val="0"/>
          <c:showPercent val="0"/>
          <c:showBubbleSize val="0"/>
        </c:dLbls>
        <c:gapWidth val="150"/>
        <c:overlap val="100"/>
        <c:axId val="1457537840"/>
        <c:axId val="1457538560"/>
      </c:barChart>
      <c:catAx>
        <c:axId val="14575378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7538560"/>
        <c:crosses val="autoZero"/>
        <c:auto val="1"/>
        <c:lblAlgn val="ctr"/>
        <c:lblOffset val="100"/>
        <c:noMultiLvlLbl val="0"/>
      </c:catAx>
      <c:valAx>
        <c:axId val="145753856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7537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Sheet2!$B$1</c:f>
              <c:strCache>
                <c:ptCount val="1"/>
                <c:pt idx="0">
                  <c:v>Straight or Heterosexual</c:v>
                </c:pt>
              </c:strCache>
            </c:strRef>
          </c:tx>
          <c:spPr>
            <a:solidFill>
              <a:schemeClr val="accent1"/>
            </a:solidFill>
            <a:ln>
              <a:noFill/>
            </a:ln>
            <a:effectLst/>
          </c:spPr>
          <c:invertIfNegative val="0"/>
          <c:cat>
            <c:strRef>
              <c:f>Sheet2!$A$2:$A$10</c:f>
              <c:strCache>
                <c:ptCount val="9"/>
                <c:pt idx="0">
                  <c:v>No religion</c:v>
                </c:pt>
                <c:pt idx="1">
                  <c:v>Christian</c:v>
                </c:pt>
                <c:pt idx="2">
                  <c:v>Buddhist</c:v>
                </c:pt>
                <c:pt idx="3">
                  <c:v>Hindu</c:v>
                </c:pt>
                <c:pt idx="4">
                  <c:v>Jewish</c:v>
                </c:pt>
                <c:pt idx="5">
                  <c:v>Muslim</c:v>
                </c:pt>
                <c:pt idx="6">
                  <c:v>Sikh</c:v>
                </c:pt>
                <c:pt idx="7">
                  <c:v>Other religion</c:v>
                </c:pt>
                <c:pt idx="8">
                  <c:v>Not answered</c:v>
                </c:pt>
              </c:strCache>
            </c:strRef>
          </c:cat>
          <c:val>
            <c:numRef>
              <c:f>Sheet2!$B$2:$B$10</c:f>
              <c:numCache>
                <c:formatCode>0%</c:formatCode>
                <c:ptCount val="9"/>
                <c:pt idx="0">
                  <c:v>0.89827627274720856</c:v>
                </c:pt>
                <c:pt idx="1">
                  <c:v>0.93867405325736064</c:v>
                </c:pt>
                <c:pt idx="2">
                  <c:v>0.85215553057334181</c:v>
                </c:pt>
                <c:pt idx="3">
                  <c:v>0.9080959531167998</c:v>
                </c:pt>
                <c:pt idx="4">
                  <c:v>0.87052181687958463</c:v>
                </c:pt>
                <c:pt idx="5">
                  <c:v>0.90454088644143738</c:v>
                </c:pt>
                <c:pt idx="6">
                  <c:v>0.91596291888986991</c:v>
                </c:pt>
                <c:pt idx="7">
                  <c:v>0.75177266679579957</c:v>
                </c:pt>
                <c:pt idx="8">
                  <c:v>0.49926011040439533</c:v>
                </c:pt>
              </c:numCache>
            </c:numRef>
          </c:val>
          <c:extLst>
            <c:ext xmlns:c16="http://schemas.microsoft.com/office/drawing/2014/chart" uri="{C3380CC4-5D6E-409C-BE32-E72D297353CC}">
              <c16:uniqueId val="{00000000-0FB7-45FF-9CA9-29BF680AD52C}"/>
            </c:ext>
          </c:extLst>
        </c:ser>
        <c:ser>
          <c:idx val="1"/>
          <c:order val="1"/>
          <c:tx>
            <c:strRef>
              <c:f>Sheet2!$C$1</c:f>
              <c:strCache>
                <c:ptCount val="1"/>
                <c:pt idx="0">
                  <c:v>Gay or Lesbian</c:v>
                </c:pt>
              </c:strCache>
            </c:strRef>
          </c:tx>
          <c:spPr>
            <a:solidFill>
              <a:schemeClr val="accent2"/>
            </a:solidFill>
            <a:ln>
              <a:noFill/>
            </a:ln>
            <a:effectLst/>
          </c:spPr>
          <c:invertIfNegative val="0"/>
          <c:cat>
            <c:strRef>
              <c:f>Sheet2!$A$2:$A$10</c:f>
              <c:strCache>
                <c:ptCount val="9"/>
                <c:pt idx="0">
                  <c:v>No religion</c:v>
                </c:pt>
                <c:pt idx="1">
                  <c:v>Christian</c:v>
                </c:pt>
                <c:pt idx="2">
                  <c:v>Buddhist</c:v>
                </c:pt>
                <c:pt idx="3">
                  <c:v>Hindu</c:v>
                </c:pt>
                <c:pt idx="4">
                  <c:v>Jewish</c:v>
                </c:pt>
                <c:pt idx="5">
                  <c:v>Muslim</c:v>
                </c:pt>
                <c:pt idx="6">
                  <c:v>Sikh</c:v>
                </c:pt>
                <c:pt idx="7">
                  <c:v>Other religion</c:v>
                </c:pt>
                <c:pt idx="8">
                  <c:v>Not answered</c:v>
                </c:pt>
              </c:strCache>
            </c:strRef>
          </c:cat>
          <c:val>
            <c:numRef>
              <c:f>Sheet2!$C$2:$C$10</c:f>
              <c:numCache>
                <c:formatCode>0.0%</c:formatCode>
                <c:ptCount val="9"/>
                <c:pt idx="0">
                  <c:v>2.6681058140964619E-2</c:v>
                </c:pt>
                <c:pt idx="1">
                  <c:v>9.728041197535009E-3</c:v>
                </c:pt>
                <c:pt idx="2">
                  <c:v>3.2361470909298272E-2</c:v>
                </c:pt>
                <c:pt idx="3">
                  <c:v>3.2339106264699592E-3</c:v>
                </c:pt>
                <c:pt idx="4">
                  <c:v>2.1908163599679804E-2</c:v>
                </c:pt>
                <c:pt idx="5">
                  <c:v>2.1949756860190294E-3</c:v>
                </c:pt>
                <c:pt idx="6">
                  <c:v>2.984530344324594E-3</c:v>
                </c:pt>
                <c:pt idx="7">
                  <c:v>3.5894716452697657E-2</c:v>
                </c:pt>
                <c:pt idx="8">
                  <c:v>7.2761316659183724E-3</c:v>
                </c:pt>
              </c:numCache>
            </c:numRef>
          </c:val>
          <c:extLst>
            <c:ext xmlns:c16="http://schemas.microsoft.com/office/drawing/2014/chart" uri="{C3380CC4-5D6E-409C-BE32-E72D297353CC}">
              <c16:uniqueId val="{00000001-0FB7-45FF-9CA9-29BF680AD52C}"/>
            </c:ext>
          </c:extLst>
        </c:ser>
        <c:ser>
          <c:idx val="2"/>
          <c:order val="2"/>
          <c:tx>
            <c:strRef>
              <c:f>Sheet2!$D$1</c:f>
              <c:strCache>
                <c:ptCount val="1"/>
                <c:pt idx="0">
                  <c:v>Bisexual</c:v>
                </c:pt>
              </c:strCache>
            </c:strRef>
          </c:tx>
          <c:spPr>
            <a:solidFill>
              <a:schemeClr val="accent3"/>
            </a:solidFill>
            <a:ln>
              <a:noFill/>
            </a:ln>
            <a:effectLst/>
          </c:spPr>
          <c:invertIfNegative val="0"/>
          <c:cat>
            <c:strRef>
              <c:f>Sheet2!$A$2:$A$10</c:f>
              <c:strCache>
                <c:ptCount val="9"/>
                <c:pt idx="0">
                  <c:v>No religion</c:v>
                </c:pt>
                <c:pt idx="1">
                  <c:v>Christian</c:v>
                </c:pt>
                <c:pt idx="2">
                  <c:v>Buddhist</c:v>
                </c:pt>
                <c:pt idx="3">
                  <c:v>Hindu</c:v>
                </c:pt>
                <c:pt idx="4">
                  <c:v>Jewish</c:v>
                </c:pt>
                <c:pt idx="5">
                  <c:v>Muslim</c:v>
                </c:pt>
                <c:pt idx="6">
                  <c:v>Sikh</c:v>
                </c:pt>
                <c:pt idx="7">
                  <c:v>Other religion</c:v>
                </c:pt>
                <c:pt idx="8">
                  <c:v>Not answered</c:v>
                </c:pt>
              </c:strCache>
            </c:strRef>
          </c:cat>
          <c:val>
            <c:numRef>
              <c:f>Sheet2!$D$2:$D$10</c:f>
              <c:numCache>
                <c:formatCode>0.0%</c:formatCode>
                <c:ptCount val="9"/>
                <c:pt idx="0">
                  <c:v>2.3695343866773959E-2</c:v>
                </c:pt>
                <c:pt idx="1">
                  <c:v>5.4707867301591303E-3</c:v>
                </c:pt>
                <c:pt idx="2">
                  <c:v>3.0972514133958975E-2</c:v>
                </c:pt>
                <c:pt idx="3">
                  <c:v>1.1575018951542363E-2</c:v>
                </c:pt>
                <c:pt idx="4">
                  <c:v>1.7779317382817073E-2</c:v>
                </c:pt>
                <c:pt idx="5">
                  <c:v>6.7316590623712341E-3</c:v>
                </c:pt>
                <c:pt idx="6">
                  <c:v>7.7852097808145558E-3</c:v>
                </c:pt>
                <c:pt idx="7">
                  <c:v>7.3612112244023101E-2</c:v>
                </c:pt>
                <c:pt idx="8">
                  <c:v>6.1003071193898376E-3</c:v>
                </c:pt>
              </c:numCache>
            </c:numRef>
          </c:val>
          <c:extLst>
            <c:ext xmlns:c16="http://schemas.microsoft.com/office/drawing/2014/chart" uri="{C3380CC4-5D6E-409C-BE32-E72D297353CC}">
              <c16:uniqueId val="{00000002-0FB7-45FF-9CA9-29BF680AD52C}"/>
            </c:ext>
          </c:extLst>
        </c:ser>
        <c:ser>
          <c:idx val="3"/>
          <c:order val="3"/>
          <c:tx>
            <c:strRef>
              <c:f>Sheet2!$E$1</c:f>
              <c:strCache>
                <c:ptCount val="1"/>
                <c:pt idx="0">
                  <c:v>All other sexual orientations</c:v>
                </c:pt>
              </c:strCache>
            </c:strRef>
          </c:tx>
          <c:spPr>
            <a:solidFill>
              <a:schemeClr val="accent4"/>
            </a:solidFill>
            <a:ln>
              <a:noFill/>
            </a:ln>
            <a:effectLst/>
          </c:spPr>
          <c:invertIfNegative val="0"/>
          <c:cat>
            <c:strRef>
              <c:f>Sheet2!$A$2:$A$10</c:f>
              <c:strCache>
                <c:ptCount val="9"/>
                <c:pt idx="0">
                  <c:v>No religion</c:v>
                </c:pt>
                <c:pt idx="1">
                  <c:v>Christian</c:v>
                </c:pt>
                <c:pt idx="2">
                  <c:v>Buddhist</c:v>
                </c:pt>
                <c:pt idx="3">
                  <c:v>Hindu</c:v>
                </c:pt>
                <c:pt idx="4">
                  <c:v>Jewish</c:v>
                </c:pt>
                <c:pt idx="5">
                  <c:v>Muslim</c:v>
                </c:pt>
                <c:pt idx="6">
                  <c:v>Sikh</c:v>
                </c:pt>
                <c:pt idx="7">
                  <c:v>Other religion</c:v>
                </c:pt>
                <c:pt idx="8">
                  <c:v>Not answered</c:v>
                </c:pt>
              </c:strCache>
            </c:strRef>
          </c:cat>
          <c:val>
            <c:numRef>
              <c:f>Sheet2!$E$2:$E$10</c:f>
              <c:numCache>
                <c:formatCode>0.0%</c:formatCode>
                <c:ptCount val="9"/>
                <c:pt idx="0">
                  <c:v>5.1969831604078576E-3</c:v>
                </c:pt>
                <c:pt idx="1">
                  <c:v>1.5539029531807264E-3</c:v>
                </c:pt>
                <c:pt idx="2">
                  <c:v>9.8408198510842818E-3</c:v>
                </c:pt>
                <c:pt idx="3">
                  <c:v>2.7261064785118667E-3</c:v>
                </c:pt>
                <c:pt idx="4">
                  <c:v>5.2710667122306534E-3</c:v>
                </c:pt>
                <c:pt idx="5">
                  <c:v>4.7228191158402268E-3</c:v>
                </c:pt>
                <c:pt idx="6">
                  <c:v>3.9801735058155154E-3</c:v>
                </c:pt>
                <c:pt idx="7">
                  <c:v>3.841280829160329E-2</c:v>
                </c:pt>
                <c:pt idx="8">
                  <c:v>2.1635032546447851E-3</c:v>
                </c:pt>
              </c:numCache>
            </c:numRef>
          </c:val>
          <c:extLst>
            <c:ext xmlns:c16="http://schemas.microsoft.com/office/drawing/2014/chart" uri="{C3380CC4-5D6E-409C-BE32-E72D297353CC}">
              <c16:uniqueId val="{00000003-0FB7-45FF-9CA9-29BF680AD52C}"/>
            </c:ext>
          </c:extLst>
        </c:ser>
        <c:ser>
          <c:idx val="4"/>
          <c:order val="4"/>
          <c:tx>
            <c:strRef>
              <c:f>Sheet2!$F$1</c:f>
              <c:strCache>
                <c:ptCount val="1"/>
                <c:pt idx="0">
                  <c:v>Not answered</c:v>
                </c:pt>
              </c:strCache>
            </c:strRef>
          </c:tx>
          <c:spPr>
            <a:solidFill>
              <a:schemeClr val="accent5"/>
            </a:solidFill>
            <a:ln>
              <a:noFill/>
            </a:ln>
            <a:effectLst/>
          </c:spPr>
          <c:invertIfNegative val="0"/>
          <c:cat>
            <c:strRef>
              <c:f>Sheet2!$A$2:$A$10</c:f>
              <c:strCache>
                <c:ptCount val="9"/>
                <c:pt idx="0">
                  <c:v>No religion</c:v>
                </c:pt>
                <c:pt idx="1">
                  <c:v>Christian</c:v>
                </c:pt>
                <c:pt idx="2">
                  <c:v>Buddhist</c:v>
                </c:pt>
                <c:pt idx="3">
                  <c:v>Hindu</c:v>
                </c:pt>
                <c:pt idx="4">
                  <c:v>Jewish</c:v>
                </c:pt>
                <c:pt idx="5">
                  <c:v>Muslim</c:v>
                </c:pt>
                <c:pt idx="6">
                  <c:v>Sikh</c:v>
                </c:pt>
                <c:pt idx="7">
                  <c:v>Other religion</c:v>
                </c:pt>
                <c:pt idx="8">
                  <c:v>Not answered</c:v>
                </c:pt>
              </c:strCache>
            </c:strRef>
          </c:cat>
          <c:val>
            <c:numRef>
              <c:f>Sheet2!$F$2:$F$10</c:f>
              <c:numCache>
                <c:formatCode>0.0%</c:formatCode>
                <c:ptCount val="9"/>
                <c:pt idx="0">
                  <c:v>4.6150342084644962E-2</c:v>
                </c:pt>
                <c:pt idx="1">
                  <c:v>4.457321586176452E-2</c:v>
                </c:pt>
                <c:pt idx="2">
                  <c:v>7.466966453231666E-2</c:v>
                </c:pt>
                <c:pt idx="3">
                  <c:v>7.4369010826675991E-2</c:v>
                </c:pt>
                <c:pt idx="4">
                  <c:v>8.4519635425687786E-2</c:v>
                </c:pt>
                <c:pt idx="5">
                  <c:v>8.1809659694332099E-2</c:v>
                </c:pt>
                <c:pt idx="6">
                  <c:v>6.928716747917546E-2</c:v>
                </c:pt>
                <c:pt idx="7">
                  <c:v>0.10030769621587636</c:v>
                </c:pt>
                <c:pt idx="8">
                  <c:v>0.48519994755565171</c:v>
                </c:pt>
              </c:numCache>
            </c:numRef>
          </c:val>
          <c:extLst>
            <c:ext xmlns:c16="http://schemas.microsoft.com/office/drawing/2014/chart" uri="{C3380CC4-5D6E-409C-BE32-E72D297353CC}">
              <c16:uniqueId val="{00000004-0FB7-45FF-9CA9-29BF680AD52C}"/>
            </c:ext>
          </c:extLst>
        </c:ser>
        <c:dLbls>
          <c:showLegendKey val="0"/>
          <c:showVal val="0"/>
          <c:showCatName val="0"/>
          <c:showSerName val="0"/>
          <c:showPercent val="0"/>
          <c:showBubbleSize val="0"/>
        </c:dLbls>
        <c:gapWidth val="150"/>
        <c:overlap val="100"/>
        <c:axId val="1550757696"/>
        <c:axId val="1550759136"/>
      </c:barChart>
      <c:catAx>
        <c:axId val="15507576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0759136"/>
        <c:crosses val="autoZero"/>
        <c:auto val="1"/>
        <c:lblAlgn val="ctr"/>
        <c:lblOffset val="100"/>
        <c:noMultiLvlLbl val="0"/>
      </c:catAx>
      <c:valAx>
        <c:axId val="155075913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0757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Sheet3!$B$1</c:f>
              <c:strCache>
                <c:ptCount val="1"/>
                <c:pt idx="0">
                  <c:v>Straight or Heterosexual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Sheet3!$A$2:$A$10</c:f>
              <c:strCache>
                <c:ptCount val="9"/>
                <c:pt idx="0">
                  <c:v>No religion</c:v>
                </c:pt>
                <c:pt idx="1">
                  <c:v>Christian</c:v>
                </c:pt>
                <c:pt idx="2">
                  <c:v>Buddhist</c:v>
                </c:pt>
                <c:pt idx="3">
                  <c:v>Hindu</c:v>
                </c:pt>
                <c:pt idx="4">
                  <c:v>Jewish</c:v>
                </c:pt>
                <c:pt idx="5">
                  <c:v>Muslim</c:v>
                </c:pt>
                <c:pt idx="6">
                  <c:v>Sikh</c:v>
                </c:pt>
                <c:pt idx="7">
                  <c:v>Other religion</c:v>
                </c:pt>
                <c:pt idx="8">
                  <c:v>Not answered</c:v>
                </c:pt>
              </c:strCache>
            </c:strRef>
          </c:cat>
          <c:val>
            <c:numRef>
              <c:f>Sheet3!$B$2:$B$10</c:f>
              <c:numCache>
                <c:formatCode>0%</c:formatCode>
                <c:ptCount val="9"/>
                <c:pt idx="0">
                  <c:v>0.89827627274720856</c:v>
                </c:pt>
                <c:pt idx="1">
                  <c:v>0.93867405325736064</c:v>
                </c:pt>
                <c:pt idx="2">
                  <c:v>0.85215553057334181</c:v>
                </c:pt>
                <c:pt idx="3">
                  <c:v>0.9080959531167998</c:v>
                </c:pt>
                <c:pt idx="4">
                  <c:v>0.87052181687958463</c:v>
                </c:pt>
                <c:pt idx="5">
                  <c:v>0.90454088644143738</c:v>
                </c:pt>
                <c:pt idx="6">
                  <c:v>0.91596291888986991</c:v>
                </c:pt>
                <c:pt idx="7">
                  <c:v>0.75177266679579957</c:v>
                </c:pt>
                <c:pt idx="8">
                  <c:v>0.49926011040439533</c:v>
                </c:pt>
              </c:numCache>
            </c:numRef>
          </c:val>
          <c:extLst>
            <c:ext xmlns:c16="http://schemas.microsoft.com/office/drawing/2014/chart" uri="{C3380CC4-5D6E-409C-BE32-E72D297353CC}">
              <c16:uniqueId val="{00000000-1889-401F-8CE5-2D8B4AB8461B}"/>
            </c:ext>
          </c:extLst>
        </c:ser>
        <c:ser>
          <c:idx val="1"/>
          <c:order val="1"/>
          <c:tx>
            <c:strRef>
              <c:f>Sheet3!$C$1</c:f>
              <c:strCache>
                <c:ptCount val="1"/>
                <c:pt idx="0">
                  <c:v>LGB</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Sheet3!$A$2:$A$10</c:f>
              <c:strCache>
                <c:ptCount val="9"/>
                <c:pt idx="0">
                  <c:v>No religion</c:v>
                </c:pt>
                <c:pt idx="1">
                  <c:v>Christian</c:v>
                </c:pt>
                <c:pt idx="2">
                  <c:v>Buddhist</c:v>
                </c:pt>
                <c:pt idx="3">
                  <c:v>Hindu</c:v>
                </c:pt>
                <c:pt idx="4">
                  <c:v>Jewish</c:v>
                </c:pt>
                <c:pt idx="5">
                  <c:v>Muslim</c:v>
                </c:pt>
                <c:pt idx="6">
                  <c:v>Sikh</c:v>
                </c:pt>
                <c:pt idx="7">
                  <c:v>Other religion</c:v>
                </c:pt>
                <c:pt idx="8">
                  <c:v>Not answered</c:v>
                </c:pt>
              </c:strCache>
            </c:strRef>
          </c:cat>
          <c:val>
            <c:numRef>
              <c:f>Sheet3!$C$2:$C$10</c:f>
              <c:numCache>
                <c:formatCode>0.0%</c:formatCode>
                <c:ptCount val="9"/>
                <c:pt idx="0">
                  <c:v>5.5573385168146437E-2</c:v>
                </c:pt>
                <c:pt idx="1">
                  <c:v>1.6752730880874867E-2</c:v>
                </c:pt>
                <c:pt idx="2">
                  <c:v>7.3174804894341527E-2</c:v>
                </c:pt>
                <c:pt idx="3">
                  <c:v>1.7535036056524188E-2</c:v>
                </c:pt>
                <c:pt idx="4">
                  <c:v>4.4958547694727527E-2</c:v>
                </c:pt>
                <c:pt idx="5">
                  <c:v>1.364945386423049E-2</c:v>
                </c:pt>
                <c:pt idx="6">
                  <c:v>1.4749913630954665E-2</c:v>
                </c:pt>
                <c:pt idx="7">
                  <c:v>0.14791963698832405</c:v>
                </c:pt>
                <c:pt idx="8">
                  <c:v>1.5539942039952995E-2</c:v>
                </c:pt>
              </c:numCache>
            </c:numRef>
          </c:val>
          <c:extLst>
            <c:ext xmlns:c16="http://schemas.microsoft.com/office/drawing/2014/chart" uri="{C3380CC4-5D6E-409C-BE32-E72D297353CC}">
              <c16:uniqueId val="{00000001-1889-401F-8CE5-2D8B4AB8461B}"/>
            </c:ext>
          </c:extLst>
        </c:ser>
        <c:ser>
          <c:idx val="2"/>
          <c:order val="2"/>
          <c:tx>
            <c:strRef>
              <c:f>Sheet3!$D$1</c:f>
              <c:strCache>
                <c:ptCount val="1"/>
                <c:pt idx="0">
                  <c:v>Not answered</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Sheet3!$A$2:$A$10</c:f>
              <c:strCache>
                <c:ptCount val="9"/>
                <c:pt idx="0">
                  <c:v>No religion</c:v>
                </c:pt>
                <c:pt idx="1">
                  <c:v>Christian</c:v>
                </c:pt>
                <c:pt idx="2">
                  <c:v>Buddhist</c:v>
                </c:pt>
                <c:pt idx="3">
                  <c:v>Hindu</c:v>
                </c:pt>
                <c:pt idx="4">
                  <c:v>Jewish</c:v>
                </c:pt>
                <c:pt idx="5">
                  <c:v>Muslim</c:v>
                </c:pt>
                <c:pt idx="6">
                  <c:v>Sikh</c:v>
                </c:pt>
                <c:pt idx="7">
                  <c:v>Other religion</c:v>
                </c:pt>
                <c:pt idx="8">
                  <c:v>Not answered</c:v>
                </c:pt>
              </c:strCache>
            </c:strRef>
          </c:cat>
          <c:val>
            <c:numRef>
              <c:f>Sheet3!$D$2:$D$10</c:f>
              <c:numCache>
                <c:formatCode>0.0%</c:formatCode>
                <c:ptCount val="9"/>
                <c:pt idx="0">
                  <c:v>4.6150342084644962E-2</c:v>
                </c:pt>
                <c:pt idx="1">
                  <c:v>4.457321586176452E-2</c:v>
                </c:pt>
                <c:pt idx="2">
                  <c:v>7.466966453231666E-2</c:v>
                </c:pt>
                <c:pt idx="3">
                  <c:v>7.4369010826675991E-2</c:v>
                </c:pt>
                <c:pt idx="4">
                  <c:v>8.4519635425687786E-2</c:v>
                </c:pt>
                <c:pt idx="5">
                  <c:v>8.1809659694332099E-2</c:v>
                </c:pt>
                <c:pt idx="6">
                  <c:v>6.928716747917546E-2</c:v>
                </c:pt>
                <c:pt idx="7">
                  <c:v>0.10030769621587636</c:v>
                </c:pt>
                <c:pt idx="8">
                  <c:v>0.48519994755565171</c:v>
                </c:pt>
              </c:numCache>
            </c:numRef>
          </c:val>
          <c:extLst>
            <c:ext xmlns:c16="http://schemas.microsoft.com/office/drawing/2014/chart" uri="{C3380CC4-5D6E-409C-BE32-E72D297353CC}">
              <c16:uniqueId val="{00000002-1889-401F-8CE5-2D8B4AB8461B}"/>
            </c:ext>
          </c:extLst>
        </c:ser>
        <c:dLbls>
          <c:showLegendKey val="0"/>
          <c:showVal val="0"/>
          <c:showCatName val="0"/>
          <c:showSerName val="0"/>
          <c:showPercent val="0"/>
          <c:showBubbleSize val="0"/>
        </c:dLbls>
        <c:gapWidth val="150"/>
        <c:overlap val="100"/>
        <c:axId val="1375416168"/>
        <c:axId val="1375415448"/>
      </c:barChart>
      <c:catAx>
        <c:axId val="13754161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5415448"/>
        <c:crosses val="autoZero"/>
        <c:auto val="1"/>
        <c:lblAlgn val="ctr"/>
        <c:lblOffset val="100"/>
        <c:noMultiLvlLbl val="0"/>
      </c:catAx>
      <c:valAx>
        <c:axId val="13754154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75416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156210</xdr:colOff>
      <xdr:row>8</xdr:row>
      <xdr:rowOff>7620</xdr:rowOff>
    </xdr:from>
    <xdr:to>
      <xdr:col>9</xdr:col>
      <xdr:colOff>880110</xdr:colOff>
      <xdr:row>23</xdr:row>
      <xdr:rowOff>121920</xdr:rowOff>
    </xdr:to>
    <xdr:graphicFrame macro="">
      <xdr:nvGraphicFramePr>
        <xdr:cNvPr id="3" name="Chart 2">
          <a:extLst>
            <a:ext uri="{FF2B5EF4-FFF2-40B4-BE49-F238E27FC236}">
              <a16:creationId xmlns:a16="http://schemas.microsoft.com/office/drawing/2014/main" id="{05BBED9C-7088-C250-C65C-0E217EED61A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26670</xdr:colOff>
      <xdr:row>13</xdr:row>
      <xdr:rowOff>91440</xdr:rowOff>
    </xdr:from>
    <xdr:to>
      <xdr:col>7</xdr:col>
      <xdr:colOff>678180</xdr:colOff>
      <xdr:row>29</xdr:row>
      <xdr:rowOff>30480</xdr:rowOff>
    </xdr:to>
    <xdr:graphicFrame macro="">
      <xdr:nvGraphicFramePr>
        <xdr:cNvPr id="3" name="Chart 2">
          <a:extLst>
            <a:ext uri="{FF2B5EF4-FFF2-40B4-BE49-F238E27FC236}">
              <a16:creationId xmlns:a16="http://schemas.microsoft.com/office/drawing/2014/main" id="{DCE019D7-9675-AC0A-7BDF-B3946A10446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11430</xdr:colOff>
      <xdr:row>4</xdr:row>
      <xdr:rowOff>15240</xdr:rowOff>
    </xdr:from>
    <xdr:to>
      <xdr:col>13</xdr:col>
      <xdr:colOff>384810</xdr:colOff>
      <xdr:row>19</xdr:row>
      <xdr:rowOff>129540</xdr:rowOff>
    </xdr:to>
    <xdr:graphicFrame macro="">
      <xdr:nvGraphicFramePr>
        <xdr:cNvPr id="3" name="Chart 2">
          <a:extLst>
            <a:ext uri="{FF2B5EF4-FFF2-40B4-BE49-F238E27FC236}">
              <a16:creationId xmlns:a16="http://schemas.microsoft.com/office/drawing/2014/main" id="{E60D2BF3-15E8-595F-827C-9B95FC20C41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7dff7da7d5eb11bc/Downloads/RM092-2021-1-filtered-2023-03-28T09_30_35Z.xlsx" TargetMode="External"/><Relationship Id="rId1" Type="http://schemas.openxmlformats.org/officeDocument/2006/relationships/externalLinkPath" Target="RM092-2021-1-filtered-2023-03-28T09_30_35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ataset"/>
      <sheetName val="Sheet1"/>
      <sheetName val="Sheet2"/>
      <sheetName val="Metadata"/>
    </sheetNames>
    <sheetDataSet>
      <sheetData sheetId="0"/>
      <sheetData sheetId="1">
        <row r="1">
          <cell r="C1" t="str">
            <v>No religion</v>
          </cell>
          <cell r="D1" t="str">
            <v>Christian</v>
          </cell>
          <cell r="E1" t="str">
            <v>Buddhist</v>
          </cell>
          <cell r="F1" t="str">
            <v>Hindu</v>
          </cell>
          <cell r="G1" t="str">
            <v>Jewish</v>
          </cell>
          <cell r="H1" t="str">
            <v>Muslim</v>
          </cell>
          <cell r="I1" t="str">
            <v>Sikh</v>
          </cell>
          <cell r="J1" t="str">
            <v>Other religion</v>
          </cell>
          <cell r="K1" t="str">
            <v>Not answered</v>
          </cell>
        </row>
        <row r="2">
          <cell r="B2" t="str">
            <v>Does not apply</v>
          </cell>
          <cell r="C2">
            <v>0.43571229848803877</v>
          </cell>
          <cell r="D2">
            <v>0.35047155926991963</v>
          </cell>
          <cell r="E2">
            <v>2.4476100402414285E-3</v>
          </cell>
          <cell r="F2">
            <v>1.9002881743539601E-2</v>
          </cell>
          <cell r="G2">
            <v>5.2313585260093465E-3</v>
          </cell>
          <cell r="H2">
            <v>0.10909188319025843</v>
          </cell>
          <cell r="I2">
            <v>9.7291592577359656E-3</v>
          </cell>
          <cell r="J2">
            <v>3.0291440553580494E-3</v>
          </cell>
          <cell r="K2">
            <v>6.5284105428898787E-2</v>
          </cell>
        </row>
        <row r="3">
          <cell r="B3" t="str">
            <v>Higher managerial</v>
          </cell>
          <cell r="C3">
            <v>0.40169152857033585</v>
          </cell>
          <cell r="D3">
            <v>0.45100708258143268</v>
          </cell>
          <cell r="E3">
            <v>5.5136232907736322E-3</v>
          </cell>
          <cell r="F3">
            <v>2.9196723019475603E-2</v>
          </cell>
          <cell r="G3">
            <v>8.3499923983671124E-3</v>
          </cell>
          <cell r="H3">
            <v>3.4423593202157161E-2</v>
          </cell>
          <cell r="I3">
            <v>8.5010807538931227E-3</v>
          </cell>
          <cell r="J3">
            <v>6.0961003780671333E-3</v>
          </cell>
          <cell r="K3">
            <v>5.5220275805497668E-2</v>
          </cell>
        </row>
        <row r="4">
          <cell r="B4" t="str">
            <v>Lower managerial</v>
          </cell>
          <cell r="C4">
            <v>0.37199730460116492</v>
          </cell>
          <cell r="D4">
            <v>0.50577043276539402</v>
          </cell>
          <cell r="E4">
            <v>4.5992621159542712E-3</v>
          </cell>
          <cell r="F4">
            <v>1.4941035048044367E-2</v>
          </cell>
          <cell r="G4">
            <v>5.370114744733403E-3</v>
          </cell>
          <cell r="H4">
            <v>3.0213410560618964E-2</v>
          </cell>
          <cell r="I4">
            <v>6.7529751354007709E-3</v>
          </cell>
          <cell r="J4">
            <v>6.7938239130191985E-3</v>
          </cell>
          <cell r="K4">
            <v>5.3561641115670085E-2</v>
          </cell>
        </row>
        <row r="5">
          <cell r="B5" t="str">
            <v>Intermediate</v>
          </cell>
          <cell r="C5">
            <v>0.33188925706328926</v>
          </cell>
          <cell r="D5">
            <v>0.53939058780509108</v>
          </cell>
          <cell r="E5">
            <v>3.5971009193151654E-3</v>
          </cell>
          <cell r="F5">
            <v>1.3310120032460192E-2</v>
          </cell>
          <cell r="G5">
            <v>4.5251525962299701E-3</v>
          </cell>
          <cell r="H5">
            <v>3.7975903440834451E-2</v>
          </cell>
          <cell r="I5">
            <v>7.0146079873329593E-3</v>
          </cell>
          <cell r="J5">
            <v>6.1564484009932604E-3</v>
          </cell>
          <cell r="K5">
            <v>5.6140821754453597E-2</v>
          </cell>
        </row>
        <row r="6">
          <cell r="B6" t="str">
            <v>Small employers</v>
          </cell>
          <cell r="C6">
            <v>0.34347016263305918</v>
          </cell>
          <cell r="D6">
            <v>0.49829369360380643</v>
          </cell>
          <cell r="E6">
            <v>5.5451060419927541E-3</v>
          </cell>
          <cell r="F6">
            <v>1.311474579230611E-2</v>
          </cell>
          <cell r="G6">
            <v>5.7393942417420692E-3</v>
          </cell>
          <cell r="H6">
            <v>5.7698528632273434E-2</v>
          </cell>
          <cell r="I6">
            <v>9.6331480222747422E-3</v>
          </cell>
          <cell r="J6">
            <v>7.1224066325353422E-3</v>
          </cell>
          <cell r="K6">
            <v>5.9382814400009976E-2</v>
          </cell>
        </row>
        <row r="7">
          <cell r="B7" t="str">
            <v>Lower supervisory</v>
          </cell>
          <cell r="C7">
            <v>0.37654172590877971</v>
          </cell>
          <cell r="D7">
            <v>0.50435777733513143</v>
          </cell>
          <cell r="E7">
            <v>5.9581729694169507E-3</v>
          </cell>
          <cell r="F7">
            <v>9.2490198816913057E-3</v>
          </cell>
          <cell r="G7">
            <v>1.3023725083015276E-3</v>
          </cell>
          <cell r="H7">
            <v>3.508773938201986E-2</v>
          </cell>
          <cell r="I7">
            <v>5.8215631370196622E-3</v>
          </cell>
          <cell r="J7">
            <v>5.5555937147266166E-3</v>
          </cell>
          <cell r="K7">
            <v>5.6126035162912952E-2</v>
          </cell>
        </row>
        <row r="8">
          <cell r="B8" t="str">
            <v>Semi-routine</v>
          </cell>
          <cell r="C8">
            <v>0.33943740909345416</v>
          </cell>
          <cell r="D8">
            <v>0.52242323714008165</v>
          </cell>
          <cell r="E8">
            <v>5.1506536754829064E-3</v>
          </cell>
          <cell r="F8">
            <v>1.3976618116130978E-2</v>
          </cell>
          <cell r="G8">
            <v>2.2005114594569716E-3</v>
          </cell>
          <cell r="H8">
            <v>4.6231397623759288E-2</v>
          </cell>
          <cell r="I8">
            <v>7.7650294443436761E-3</v>
          </cell>
          <cell r="J8">
            <v>6.8169830052890916E-3</v>
          </cell>
          <cell r="K8">
            <v>5.5998160442001281E-2</v>
          </cell>
        </row>
        <row r="9">
          <cell r="B9" t="str">
            <v>Routine</v>
          </cell>
          <cell r="C9">
            <v>0.33865873851378875</v>
          </cell>
          <cell r="D9">
            <v>0.52339870521322585</v>
          </cell>
          <cell r="E9">
            <v>4.7288710624524633E-3</v>
          </cell>
          <cell r="F9">
            <v>1.3137630096855594E-2</v>
          </cell>
          <cell r="G9">
            <v>1.0837956088786257E-3</v>
          </cell>
          <cell r="H9">
            <v>4.5408322683376218E-2</v>
          </cell>
          <cell r="I9">
            <v>1.0191364754816627E-2</v>
          </cell>
          <cell r="J9">
            <v>5.5988427226734104E-3</v>
          </cell>
          <cell r="K9">
            <v>5.7793729343932496E-2</v>
          </cell>
        </row>
        <row r="10">
          <cell r="B10" t="str">
            <v>Never worked</v>
          </cell>
          <cell r="C10">
            <v>0.28534735960065388</v>
          </cell>
          <cell r="D10">
            <v>0.45234034791838718</v>
          </cell>
          <cell r="E10">
            <v>6.0919825503790801E-3</v>
          </cell>
          <cell r="F10">
            <v>2.0903211885558586E-2</v>
          </cell>
          <cell r="G10">
            <v>3.3357861884421663E-3</v>
          </cell>
          <cell r="H10">
            <v>0.14621193538976449</v>
          </cell>
          <cell r="I10">
            <v>1.2716626535634856E-2</v>
          </cell>
          <cell r="J10">
            <v>7.2424538420564509E-3</v>
          </cell>
          <cell r="K10">
            <v>6.581029608912331E-2</v>
          </cell>
        </row>
        <row r="11">
          <cell r="B11" t="str">
            <v>Student</v>
          </cell>
          <cell r="C11">
            <v>0.42320087053244976</v>
          </cell>
          <cell r="D11">
            <v>0.32388020249808464</v>
          </cell>
          <cell r="E11">
            <v>5.5390444806122712E-3</v>
          </cell>
          <cell r="F11">
            <v>2.340079244214676E-2</v>
          </cell>
          <cell r="G11">
            <v>4.9282763376989657E-3</v>
          </cell>
          <cell r="H11">
            <v>0.11520949535148016</v>
          </cell>
          <cell r="I11">
            <v>1.0391914030895314E-2</v>
          </cell>
          <cell r="J11">
            <v>6.6653159638315768E-3</v>
          </cell>
          <cell r="K11">
            <v>8.6784088362800577E-2</v>
          </cell>
        </row>
      </sheetData>
      <sheetData sheetId="2">
        <row r="2">
          <cell r="B2" t="str">
            <v>Does not apply</v>
          </cell>
          <cell r="C2" t="str">
            <v>Higher managerial</v>
          </cell>
          <cell r="D2" t="str">
            <v>Lower managerial</v>
          </cell>
          <cell r="E2" t="str">
            <v>Intermediate</v>
          </cell>
          <cell r="F2" t="str">
            <v>Small employers</v>
          </cell>
          <cell r="G2" t="str">
            <v>Lower supervisory</v>
          </cell>
          <cell r="H2" t="str">
            <v>Semi-routine</v>
          </cell>
          <cell r="I2" t="str">
            <v>Routine</v>
          </cell>
          <cell r="J2" t="str">
            <v>Never worked</v>
          </cell>
          <cell r="K2" t="str">
            <v>Student</v>
          </cell>
        </row>
        <row r="3">
          <cell r="A3" t="str">
            <v>No religion</v>
          </cell>
          <cell r="B3">
            <v>0.21687584846572489</v>
          </cell>
          <cell r="C3">
            <v>0.11516559244351902</v>
          </cell>
          <cell r="D3">
            <v>0.16231088966360621</v>
          </cell>
          <cell r="E3">
            <v>8.313554036623487E-2</v>
          </cell>
          <cell r="F3">
            <v>7.9529377726675426E-2</v>
          </cell>
          <cell r="G3">
            <v>4.4525008548392295E-2</v>
          </cell>
          <cell r="H3">
            <v>8.4525483233464468E-2</v>
          </cell>
          <cell r="I3">
            <v>8.9546135192654905E-2</v>
          </cell>
          <cell r="J3">
            <v>5.3226725924690584E-2</v>
          </cell>
          <cell r="K3">
            <v>7.115939843503731E-2</v>
          </cell>
        </row>
        <row r="4">
          <cell r="A4" t="str">
            <v>Christian</v>
          </cell>
          <cell r="B4">
            <v>0.14047003572399977</v>
          </cell>
          <cell r="C4">
            <v>0.10411971598399196</v>
          </cell>
          <cell r="D4">
            <v>0.17769730513830159</v>
          </cell>
          <cell r="E4">
            <v>0.10879687780337041</v>
          </cell>
          <cell r="F4">
            <v>9.290594365939879E-2</v>
          </cell>
          <cell r="G4">
            <v>4.802298642929826E-2</v>
          </cell>
          <cell r="H4">
            <v>0.10475384768209658</v>
          </cell>
          <cell r="I4">
            <v>0.11143888126567934</v>
          </cell>
          <cell r="J4">
            <v>6.794238088929877E-2</v>
          </cell>
          <cell r="K4">
            <v>4.3852025424564491E-2</v>
          </cell>
        </row>
        <row r="5">
          <cell r="A5" t="str">
            <v>Buddhist</v>
          </cell>
          <cell r="B5">
            <v>9.9080387220831831E-2</v>
          </cell>
          <cell r="C5">
            <v>0.12855863724101488</v>
          </cell>
          <cell r="D5">
            <v>0.16320374597256573</v>
          </cell>
          <cell r="E5">
            <v>7.3279120459732991E-2</v>
          </cell>
          <cell r="F5">
            <v>0.10441971919884332</v>
          </cell>
          <cell r="G5">
            <v>5.7297820965409939E-2</v>
          </cell>
          <cell r="H5">
            <v>0.10430962987970907</v>
          </cell>
          <cell r="I5">
            <v>0.10168950408431374</v>
          </cell>
          <cell r="J5">
            <v>9.2416313769238104E-2</v>
          </cell>
          <cell r="K5">
            <v>7.5745121208340371E-2</v>
          </cell>
        </row>
        <row r="6">
          <cell r="A6" t="str">
            <v>Hindu</v>
          </cell>
          <cell r="B6">
            <v>0.2029716056256203</v>
          </cell>
          <cell r="C6">
            <v>0.17962576553460338</v>
          </cell>
          <cell r="D6">
            <v>0.13989203844012491</v>
          </cell>
          <cell r="E6">
            <v>7.1545109050858119E-2</v>
          </cell>
          <cell r="F6">
            <v>6.5163273704340247E-2</v>
          </cell>
          <cell r="G6">
            <v>2.3468809760112317E-2</v>
          </cell>
          <cell r="H6">
            <v>7.4685192805790224E-2</v>
          </cell>
          <cell r="I6">
            <v>7.4542857834475076E-2</v>
          </cell>
          <cell r="J6">
            <v>8.3670693035753183E-2</v>
          </cell>
          <cell r="K6">
            <v>8.4434654208322232E-2</v>
          </cell>
        </row>
        <row r="7">
          <cell r="A7" t="str">
            <v>Jewish</v>
          </cell>
          <cell r="B7">
            <v>0.21268801114522329</v>
          </cell>
          <cell r="C7">
            <v>0.19553896221164868</v>
          </cell>
          <cell r="D7">
            <v>0.19138530260534337</v>
          </cell>
          <cell r="E7">
            <v>9.2585699174796462E-2</v>
          </cell>
          <cell r="F7">
            <v>0.10854798822085528</v>
          </cell>
          <cell r="G7">
            <v>1.2578917689724944E-2</v>
          </cell>
          <cell r="H7">
            <v>4.475780147202453E-2</v>
          </cell>
          <cell r="I7">
            <v>2.340718026587844E-2</v>
          </cell>
          <cell r="J7">
            <v>5.0824282139263696E-2</v>
          </cell>
          <cell r="K7">
            <v>6.7685855075241316E-2</v>
          </cell>
        </row>
        <row r="8">
          <cell r="A8" t="str">
            <v>Muslim</v>
          </cell>
          <cell r="B8">
            <v>0.31110900271526343</v>
          </cell>
          <cell r="C8">
            <v>5.6545108454130195E-2</v>
          </cell>
          <cell r="D8">
            <v>7.5529460853595257E-2</v>
          </cell>
          <cell r="E8">
            <v>5.4501745415682451E-2</v>
          </cell>
          <cell r="F8">
            <v>7.6544162261225249E-2</v>
          </cell>
          <cell r="G8">
            <v>2.3771416339613969E-2</v>
          </cell>
          <cell r="H8">
            <v>6.5958952290420217E-2</v>
          </cell>
          <cell r="I8">
            <v>6.879055089367403E-2</v>
          </cell>
          <cell r="J8">
            <v>0.15625988041259181</v>
          </cell>
          <cell r="K8">
            <v>0.11098972036380342</v>
          </cell>
        </row>
        <row r="9">
          <cell r="A9" t="str">
            <v>Sikh</v>
          </cell>
          <cell r="B9">
            <v>0.20476286779435951</v>
          </cell>
          <cell r="C9">
            <v>0.10305492065066833</v>
          </cell>
          <cell r="D9">
            <v>0.12458550992295922</v>
          </cell>
          <cell r="E9">
            <v>7.4295319171668525E-2</v>
          </cell>
          <cell r="F9">
            <v>9.4312948116717352E-2</v>
          </cell>
          <cell r="G9">
            <v>2.9106838275416016E-2</v>
          </cell>
          <cell r="H9">
            <v>8.1759002400131259E-2</v>
          </cell>
          <cell r="I9">
            <v>0.11394136658666229</v>
          </cell>
          <cell r="J9">
            <v>0.10029801311868249</v>
          </cell>
          <cell r="K9">
            <v>7.3883213962735006E-2</v>
          </cell>
        </row>
        <row r="10">
          <cell r="A10" t="str">
            <v>Other religion</v>
          </cell>
          <cell r="B10">
            <v>9.5927219904862249E-2</v>
          </cell>
          <cell r="C10">
            <v>0.11119691563055317</v>
          </cell>
          <cell r="D10">
            <v>0.18859610090228715</v>
          </cell>
          <cell r="E10">
            <v>9.811475668677172E-2</v>
          </cell>
          <cell r="F10">
            <v>0.10492425438583899</v>
          </cell>
          <cell r="G10">
            <v>4.1795732293727052E-2</v>
          </cell>
          <cell r="H10">
            <v>0.10800173395303973</v>
          </cell>
          <cell r="I10">
            <v>9.4187525298776761E-2</v>
          </cell>
          <cell r="J10">
            <v>8.5951248360065111E-2</v>
          </cell>
          <cell r="K10">
            <v>7.1304512584078064E-2</v>
          </cell>
        </row>
        <row r="11">
          <cell r="A11" t="str">
            <v>Not answered</v>
          </cell>
          <cell r="B11">
            <v>0.2002899665617881</v>
          </cell>
          <cell r="C11">
            <v>9.7581841296010913E-2</v>
          </cell>
          <cell r="D11">
            <v>0.1440462989770516</v>
          </cell>
          <cell r="E11">
            <v>8.6678753705584088E-2</v>
          </cell>
          <cell r="F11">
            <v>8.4750000486707736E-2</v>
          </cell>
          <cell r="G11">
            <v>4.0906811599886191E-2</v>
          </cell>
          <cell r="H11">
            <v>8.5949248342482049E-2</v>
          </cell>
          <cell r="I11">
            <v>9.4190183689061069E-2</v>
          </cell>
          <cell r="J11">
            <v>7.5664140514469541E-2</v>
          </cell>
          <cell r="K11">
            <v>8.994275482695871E-2</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5"/>
  <sheetViews>
    <sheetView workbookViewId="0">
      <pane ySplit="1" topLeftCell="A2" activePane="bottomLeft" state="frozen"/>
      <selection pane="bottomLeft" activeCell="E2" sqref="E2"/>
    </sheetView>
  </sheetViews>
  <sheetFormatPr defaultRowHeight="13.8"/>
  <cols>
    <col min="1" max="1" width="29.09765625" bestFit="1" customWidth="1"/>
    <col min="2" max="2" width="22.09765625" bestFit="1" customWidth="1"/>
    <col min="3" max="3" width="12.59765625" bestFit="1" customWidth="1"/>
    <col min="4" max="4" width="7" bestFit="1" customWidth="1"/>
  </cols>
  <sheetData>
    <row r="1" spans="1:5">
      <c r="A1" t="s">
        <v>1</v>
      </c>
      <c r="B1" t="s">
        <v>2</v>
      </c>
      <c r="C1" t="s">
        <v>3</v>
      </c>
      <c r="D1" s="1" t="s">
        <v>60</v>
      </c>
      <c r="E1" s="2" t="s">
        <v>61</v>
      </c>
    </row>
    <row r="2" spans="1:5">
      <c r="A2" t="s">
        <v>13</v>
      </c>
      <c r="B2" t="s">
        <v>4</v>
      </c>
      <c r="C2">
        <v>15590165</v>
      </c>
      <c r="D2" s="3">
        <f>C2/SUMIF(A:A,A2,C:C)</f>
        <v>0.35919464390467309</v>
      </c>
      <c r="E2" s="3">
        <f>C2/SUMIF(B$2:B$46,B2,C$2:C$46)</f>
        <v>0.89827627274720856</v>
      </c>
    </row>
    <row r="3" spans="1:5">
      <c r="A3" t="s">
        <v>13</v>
      </c>
      <c r="B3" t="s">
        <v>5</v>
      </c>
      <c r="C3">
        <v>22205800</v>
      </c>
      <c r="D3" s="3">
        <f>C3/SUMIF(A:A,A3,C:C)</f>
        <v>0.51161770408577389</v>
      </c>
      <c r="E3" s="3">
        <f>C3/SUMIF(B$2:B$46,B3,C$2:C$46)</f>
        <v>0.93867405325736064</v>
      </c>
    </row>
    <row r="4" spans="1:5">
      <c r="A4" t="s">
        <v>13</v>
      </c>
      <c r="B4" t="s">
        <v>6</v>
      </c>
      <c r="C4">
        <v>209211</v>
      </c>
      <c r="D4" s="3">
        <f>C4/SUMIF(A:A,A4,C:C)</f>
        <v>4.8201844333232245E-3</v>
      </c>
      <c r="E4" s="3">
        <f>C4/SUMIF(B$2:B$46,B4,C$2:C$46)</f>
        <v>0.85215553057334181</v>
      </c>
    </row>
    <row r="5" spans="1:5">
      <c r="A5" t="s">
        <v>13</v>
      </c>
      <c r="B5" t="s">
        <v>7</v>
      </c>
      <c r="C5">
        <v>747501</v>
      </c>
      <c r="D5" s="3">
        <f>C5/SUMIF(A:A,A5,C:C)</f>
        <v>1.7222290816895591E-2</v>
      </c>
      <c r="E5" s="3">
        <f>C5/SUMIF(B$2:B$46,B5,C$2:C$46)</f>
        <v>0.9080959531167998</v>
      </c>
    </row>
    <row r="6" spans="1:5">
      <c r="A6" t="s">
        <v>13</v>
      </c>
      <c r="B6" t="s">
        <v>8</v>
      </c>
      <c r="C6">
        <v>185960</v>
      </c>
      <c r="D6" s="3">
        <f>C6/SUMIF(A:A,A6,C:C)</f>
        <v>4.2844855061195961E-3</v>
      </c>
      <c r="E6" s="3">
        <f>C6/SUMIF(B$2:B$46,B6,C$2:C$46)</f>
        <v>0.87052181687958463</v>
      </c>
    </row>
    <row r="7" spans="1:5">
      <c r="A7" t="s">
        <v>13</v>
      </c>
      <c r="B7" t="s">
        <v>9</v>
      </c>
      <c r="C7">
        <v>2410350</v>
      </c>
      <c r="D7" s="3">
        <f>C7/SUMIF(A:A,A7,C:C)</f>
        <v>5.5534037640758052E-2</v>
      </c>
      <c r="E7" s="3">
        <f>C7/SUMIF(B$2:B$46,B7,C$2:C$46)</f>
        <v>0.90454088644143738</v>
      </c>
    </row>
    <row r="8" spans="1:5">
      <c r="A8" t="s">
        <v>13</v>
      </c>
      <c r="B8" t="s">
        <v>10</v>
      </c>
      <c r="C8">
        <v>381788</v>
      </c>
      <c r="D8" s="3">
        <f>C8/SUMIF(A:A,A8,C:C)</f>
        <v>8.7963279867196622E-3</v>
      </c>
      <c r="E8" s="3">
        <f>C8/SUMIF(B$2:B$46,B8,C$2:C$46)</f>
        <v>0.91596291888986991</v>
      </c>
    </row>
    <row r="9" spans="1:5">
      <c r="A9" t="s">
        <v>13</v>
      </c>
      <c r="B9" t="s">
        <v>11</v>
      </c>
      <c r="C9">
        <v>236749</v>
      </c>
      <c r="D9" s="3">
        <f>C9/SUMIF(A:A,A9,C:C)</f>
        <v>5.4546550822128859E-3</v>
      </c>
      <c r="E9" s="3">
        <f>C9/SUMIF(B$2:B$46,B9,C$2:C$46)</f>
        <v>0.75177266679579957</v>
      </c>
    </row>
    <row r="10" spans="1:5">
      <c r="A10" t="s">
        <v>13</v>
      </c>
      <c r="B10" t="s">
        <v>12</v>
      </c>
      <c r="C10">
        <v>1435587</v>
      </c>
      <c r="D10" s="3">
        <f>C10/SUMIF(A:A,A10,C:C)</f>
        <v>3.3075670543523943E-2</v>
      </c>
      <c r="E10" s="3">
        <f>C10/SUMIF(B$2:B$46,B10,C$2:C$46)</f>
        <v>0.49926011040439533</v>
      </c>
    </row>
    <row r="11" spans="1:5">
      <c r="A11" t="s">
        <v>14</v>
      </c>
      <c r="B11" t="s">
        <v>4</v>
      </c>
      <c r="C11">
        <v>463067</v>
      </c>
      <c r="D11" s="3">
        <f>C11/SUMIF(A:A,A11,C:C)</f>
        <v>0.61923496098581854</v>
      </c>
      <c r="E11" s="3">
        <f>C11/SUMIF(B$2:B$46,B11,C$2:C$46)</f>
        <v>2.6681058140964619E-2</v>
      </c>
    </row>
    <row r="12" spans="1:5">
      <c r="A12" t="s">
        <v>14</v>
      </c>
      <c r="B12" t="s">
        <v>5</v>
      </c>
      <c r="C12">
        <v>230132</v>
      </c>
      <c r="D12" s="3">
        <f>C12/SUMIF(A:A,A12,C:C)</f>
        <v>0.30774332880898098</v>
      </c>
      <c r="E12" s="3">
        <f>C12/SUMIF(B$2:B$46,B12,C$2:C$46)</f>
        <v>9.728041197535009E-3</v>
      </c>
    </row>
    <row r="13" spans="1:5">
      <c r="A13" t="s">
        <v>14</v>
      </c>
      <c r="B13" t="s">
        <v>6</v>
      </c>
      <c r="C13">
        <v>7945</v>
      </c>
      <c r="D13" s="3">
        <f>C13/SUMIF(A:A,A13,C:C)</f>
        <v>1.0624427491124022E-2</v>
      </c>
      <c r="E13" s="3">
        <f>C13/SUMIF(B$2:B$46,B13,C$2:C$46)</f>
        <v>3.2361470909298272E-2</v>
      </c>
    </row>
    <row r="14" spans="1:5">
      <c r="A14" t="s">
        <v>14</v>
      </c>
      <c r="B14" t="s">
        <v>7</v>
      </c>
      <c r="C14">
        <v>2662</v>
      </c>
      <c r="D14" s="3">
        <f>C14/SUMIF(A:A,A14,C:C)</f>
        <v>3.5597515395056198E-3</v>
      </c>
      <c r="E14" s="3">
        <f>C14/SUMIF(B$2:B$46,B14,C$2:C$46)</f>
        <v>3.2339106264699592E-3</v>
      </c>
    </row>
    <row r="15" spans="1:5">
      <c r="A15" t="s">
        <v>14</v>
      </c>
      <c r="B15" t="s">
        <v>8</v>
      </c>
      <c r="C15">
        <v>4680</v>
      </c>
      <c r="D15" s="3">
        <f>C15/SUMIF(A:A,A15,C:C)</f>
        <v>6.2583160048408342E-3</v>
      </c>
      <c r="E15" s="3">
        <f>C15/SUMIF(B$2:B$46,B15,C$2:C$46)</f>
        <v>2.1908163599679804E-2</v>
      </c>
    </row>
    <row r="16" spans="1:5">
      <c r="A16" t="s">
        <v>14</v>
      </c>
      <c r="B16" t="s">
        <v>9</v>
      </c>
      <c r="C16">
        <v>5849</v>
      </c>
      <c r="D16" s="3">
        <f>C16/SUMIF(A:A,A16,C:C)</f>
        <v>7.8215577590414614E-3</v>
      </c>
      <c r="E16" s="3">
        <f>C16/SUMIF(B$2:B$46,B16,C$2:C$46)</f>
        <v>2.1949756860190294E-3</v>
      </c>
    </row>
    <row r="17" spans="1:5">
      <c r="A17" t="s">
        <v>14</v>
      </c>
      <c r="B17" t="s">
        <v>10</v>
      </c>
      <c r="C17">
        <v>1244</v>
      </c>
      <c r="D17" s="3">
        <f>C17/SUMIF(A:A,A17,C:C)</f>
        <v>1.6635352799192302E-3</v>
      </c>
      <c r="E17" s="3">
        <f>C17/SUMIF(B$2:B$46,B17,C$2:C$46)</f>
        <v>2.984530344324594E-3</v>
      </c>
    </row>
    <row r="18" spans="1:5">
      <c r="A18" t="s">
        <v>14</v>
      </c>
      <c r="B18" t="s">
        <v>11</v>
      </c>
      <c r="C18">
        <v>11304</v>
      </c>
      <c r="D18" s="3">
        <f>C18/SUMIF(A:A,A18,C:C)</f>
        <v>1.5116240196307862E-2</v>
      </c>
      <c r="E18" s="3">
        <f>C18/SUMIF(B$2:B$46,B18,C$2:C$46)</f>
        <v>3.5894716452697657E-2</v>
      </c>
    </row>
    <row r="19" spans="1:5">
      <c r="A19" t="s">
        <v>14</v>
      </c>
      <c r="B19" t="s">
        <v>12</v>
      </c>
      <c r="C19">
        <v>20922</v>
      </c>
      <c r="D19" s="3">
        <f>C19/SUMIF(A:A,A19,C:C)</f>
        <v>2.7977881934461525E-2</v>
      </c>
      <c r="E19" s="3">
        <f>C19/SUMIF(B$2:B$46,B19,C$2:C$46)</f>
        <v>7.2761316659183724E-3</v>
      </c>
    </row>
    <row r="20" spans="1:5">
      <c r="A20" t="s">
        <v>15</v>
      </c>
      <c r="B20" t="s">
        <v>4</v>
      </c>
      <c r="C20">
        <v>411248</v>
      </c>
      <c r="D20" s="3">
        <f>C20/SUMIF(A:A,A20,C:C)</f>
        <v>0.65957556006056095</v>
      </c>
      <c r="E20" s="3">
        <f>C20/SUMIF(B$2:B$46,B20,C$2:C$46)</f>
        <v>2.3695343866773959E-2</v>
      </c>
    </row>
    <row r="21" spans="1:5">
      <c r="A21" t="s">
        <v>15</v>
      </c>
      <c r="B21" t="s">
        <v>5</v>
      </c>
      <c r="C21">
        <v>129420</v>
      </c>
      <c r="D21" s="3">
        <f>C21/SUMIF(A:A,A21,C:C)</f>
        <v>0.20756883676768714</v>
      </c>
      <c r="E21" s="3">
        <f>C21/SUMIF(B$2:B$46,B21,C$2:C$46)</f>
        <v>5.4707867301591303E-3</v>
      </c>
    </row>
    <row r="22" spans="1:5">
      <c r="A22" t="s">
        <v>15</v>
      </c>
      <c r="B22" t="s">
        <v>6</v>
      </c>
      <c r="C22">
        <v>7604</v>
      </c>
      <c r="D22" s="3">
        <f>C22/SUMIF(A:A,A22,C:C)</f>
        <v>1.2195591367497241E-2</v>
      </c>
      <c r="E22" s="3">
        <f>C22/SUMIF(B$2:B$46,B22,C$2:C$46)</f>
        <v>3.0972514133958975E-2</v>
      </c>
    </row>
    <row r="23" spans="1:5">
      <c r="A23" t="s">
        <v>15</v>
      </c>
      <c r="B23" t="s">
        <v>7</v>
      </c>
      <c r="C23">
        <v>9528</v>
      </c>
      <c r="D23" s="3">
        <f>C23/SUMIF(A:A,A23,C:C)</f>
        <v>1.5281377505196439E-2</v>
      </c>
      <c r="E23" s="3">
        <f>C23/SUMIF(B$2:B$46,B23,C$2:C$46)</f>
        <v>1.1575018951542363E-2</v>
      </c>
    </row>
    <row r="24" spans="1:5">
      <c r="A24" t="s">
        <v>15</v>
      </c>
      <c r="B24" t="s">
        <v>8</v>
      </c>
      <c r="C24">
        <v>3798</v>
      </c>
      <c r="D24" s="3">
        <f>C24/SUMIF(A:A,A24,C:C)</f>
        <v>6.0913803279529881E-3</v>
      </c>
      <c r="E24" s="3">
        <f>C24/SUMIF(B$2:B$46,B24,C$2:C$46)</f>
        <v>1.7779317382817073E-2</v>
      </c>
    </row>
    <row r="25" spans="1:5">
      <c r="A25" t="s">
        <v>15</v>
      </c>
      <c r="B25" t="s">
        <v>9</v>
      </c>
      <c r="C25">
        <v>17938</v>
      </c>
      <c r="D25" s="3">
        <f>C25/SUMIF(A:A,A25,C:C)</f>
        <v>2.8769663065513613E-2</v>
      </c>
      <c r="E25" s="3">
        <f>C25/SUMIF(B$2:B$46,B25,C$2:C$46)</f>
        <v>6.7316590623712341E-3</v>
      </c>
    </row>
    <row r="26" spans="1:5">
      <c r="A26" t="s">
        <v>15</v>
      </c>
      <c r="B26" t="s">
        <v>10</v>
      </c>
      <c r="C26">
        <v>3245</v>
      </c>
      <c r="D26" s="3">
        <f>C26/SUMIF(A:A,A26,C:C)</f>
        <v>5.2044573892068057E-3</v>
      </c>
      <c r="E26" s="3">
        <f>C26/SUMIF(B$2:B$46,B26,C$2:C$46)</f>
        <v>7.7852097808145558E-3</v>
      </c>
    </row>
    <row r="27" spans="1:5">
      <c r="A27" t="s">
        <v>15</v>
      </c>
      <c r="B27" t="s">
        <v>11</v>
      </c>
      <c r="C27">
        <v>23182</v>
      </c>
      <c r="D27" s="3">
        <f>C27/SUMIF(A:A,A27,C:C)</f>
        <v>3.7180194513587721E-2</v>
      </c>
      <c r="E27" s="3">
        <f>C27/SUMIF(B$2:B$46,B27,C$2:C$46)</f>
        <v>7.3612112244023101E-2</v>
      </c>
    </row>
    <row r="28" spans="1:5">
      <c r="A28" t="s">
        <v>15</v>
      </c>
      <c r="B28" t="s">
        <v>12</v>
      </c>
      <c r="C28">
        <v>17541</v>
      </c>
      <c r="D28" s="3">
        <f>C28/SUMIF(A:A,A28,C:C)</f>
        <v>2.8132939002797095E-2</v>
      </c>
      <c r="E28" s="3">
        <f>C28/SUMIF(B$2:B$46,B28,C$2:C$46)</f>
        <v>6.1003071193898376E-3</v>
      </c>
    </row>
    <row r="29" spans="1:5">
      <c r="A29" t="s">
        <v>16</v>
      </c>
      <c r="B29" t="s">
        <v>4</v>
      </c>
      <c r="C29">
        <v>90197</v>
      </c>
      <c r="D29" s="3">
        <f>C29/SUMIF(A:A,A29,C:C)</f>
        <v>0.54563987780163936</v>
      </c>
      <c r="E29" s="3">
        <f>C29/SUMIF(B$2:B$46,B29,C$2:C$46)</f>
        <v>5.1969831604078576E-3</v>
      </c>
    </row>
    <row r="30" spans="1:5">
      <c r="A30" t="s">
        <v>16</v>
      </c>
      <c r="B30" t="s">
        <v>5</v>
      </c>
      <c r="C30">
        <v>36760</v>
      </c>
      <c r="D30" s="3">
        <f>C30/SUMIF(A:A,A30,C:C)</f>
        <v>0.22237681860802758</v>
      </c>
      <c r="E30" s="3">
        <f>C30/SUMIF(B$2:B$46,B30,C$2:C$46)</f>
        <v>1.5539029531807264E-3</v>
      </c>
    </row>
    <row r="31" spans="1:5">
      <c r="A31" t="s">
        <v>16</v>
      </c>
      <c r="B31" t="s">
        <v>6</v>
      </c>
      <c r="C31">
        <v>2416</v>
      </c>
      <c r="D31" s="3">
        <f>C31/SUMIF(A:A,A31,C:C)</f>
        <v>1.4615407882399201E-2</v>
      </c>
      <c r="E31" s="3">
        <f>C31/SUMIF(B$2:B$46,B31,C$2:C$46)</f>
        <v>9.8408198510842818E-3</v>
      </c>
    </row>
    <row r="32" spans="1:5">
      <c r="A32" t="s">
        <v>16</v>
      </c>
      <c r="B32" t="s">
        <v>7</v>
      </c>
      <c r="C32">
        <v>2244</v>
      </c>
      <c r="D32" s="3">
        <f>C32/SUMIF(A:A,A32,C:C)</f>
        <v>1.3574906990109192E-2</v>
      </c>
      <c r="E32" s="3">
        <f>C32/SUMIF(B$2:B$46,B32,C$2:C$46)</f>
        <v>2.7261064785118667E-3</v>
      </c>
    </row>
    <row r="33" spans="1:5">
      <c r="A33" t="s">
        <v>16</v>
      </c>
      <c r="B33" t="s">
        <v>8</v>
      </c>
      <c r="C33">
        <v>1126</v>
      </c>
      <c r="D33" s="3">
        <f>C33/SUMIF(A:A,A33,C:C)</f>
        <v>6.8116511902241309E-3</v>
      </c>
      <c r="E33" s="3">
        <f>C33/SUMIF(B$2:B$46,B33,C$2:C$46)</f>
        <v>5.2710667122306534E-3</v>
      </c>
    </row>
    <row r="34" spans="1:5">
      <c r="A34" t="s">
        <v>16</v>
      </c>
      <c r="B34" t="s">
        <v>9</v>
      </c>
      <c r="C34">
        <v>12585</v>
      </c>
      <c r="D34" s="3">
        <f>C34/SUMIF(A:A,A34,C:C)</f>
        <v>7.6131998427149808E-2</v>
      </c>
      <c r="E34" s="3">
        <f>C34/SUMIF(B$2:B$46,B34,C$2:C$46)</f>
        <v>4.7228191158402268E-3</v>
      </c>
    </row>
    <row r="35" spans="1:5">
      <c r="A35" t="s">
        <v>16</v>
      </c>
      <c r="B35" t="s">
        <v>10</v>
      </c>
      <c r="C35">
        <v>1659</v>
      </c>
      <c r="D35" s="3">
        <f>C35/SUMIF(A:A,A35,C:C)</f>
        <v>1.0035994071564684E-2</v>
      </c>
      <c r="E35" s="3">
        <f>C35/SUMIF(B$2:B$46,B35,C$2:C$46)</f>
        <v>3.9801735058155154E-3</v>
      </c>
    </row>
    <row r="36" spans="1:5">
      <c r="A36" t="s">
        <v>16</v>
      </c>
      <c r="B36" t="s">
        <v>11</v>
      </c>
      <c r="C36">
        <v>12097</v>
      </c>
      <c r="D36" s="3">
        <f>C36/SUMIF(A:A,A36,C:C)</f>
        <v>7.3179879616466534E-2</v>
      </c>
      <c r="E36" s="3">
        <f>C36/SUMIF(B$2:B$46,B36,C$2:C$46)</f>
        <v>3.841280829160329E-2</v>
      </c>
    </row>
    <row r="37" spans="1:5">
      <c r="A37" t="s">
        <v>16</v>
      </c>
      <c r="B37" t="s">
        <v>12</v>
      </c>
      <c r="C37">
        <v>6221</v>
      </c>
      <c r="D37" s="3">
        <f>C37/SUMIF(A:A,A37,C:C)</f>
        <v>3.7633465412419465E-2</v>
      </c>
      <c r="E37" s="3">
        <f>C37/SUMIF(B$2:B$46,B37,C$2:C$46)</f>
        <v>2.1635032546447851E-3</v>
      </c>
    </row>
    <row r="38" spans="1:5">
      <c r="A38" t="s">
        <v>12</v>
      </c>
      <c r="B38" t="s">
        <v>4</v>
      </c>
      <c r="C38">
        <v>800969</v>
      </c>
      <c r="D38" s="3">
        <f>C38/SUMIF(A:A,A38,C:C)</f>
        <v>0.22085649865757617</v>
      </c>
      <c r="E38" s="3">
        <f>C38/SUMIF(B$2:B$46,B38,C$2:C$46)</f>
        <v>4.6150342084644962E-2</v>
      </c>
    </row>
    <row r="39" spans="1:5">
      <c r="A39" t="s">
        <v>12</v>
      </c>
      <c r="B39" t="s">
        <v>5</v>
      </c>
      <c r="C39">
        <v>1054449</v>
      </c>
      <c r="D39" s="3">
        <f>C39/SUMIF(A:A,A39,C:C)</f>
        <v>0.29075022148545393</v>
      </c>
      <c r="E39" s="3">
        <f>C39/SUMIF(B$2:B$46,B39,C$2:C$46)</f>
        <v>4.457321586176452E-2</v>
      </c>
    </row>
    <row r="40" spans="1:5">
      <c r="A40" t="s">
        <v>12</v>
      </c>
      <c r="B40" t="s">
        <v>6</v>
      </c>
      <c r="C40">
        <v>18332</v>
      </c>
      <c r="D40" s="3">
        <f>C40/SUMIF(A:A,A40,C:C)</f>
        <v>5.0548040353505398E-3</v>
      </c>
      <c r="E40" s="3">
        <f>C40/SUMIF(B$2:B$46,B40,C$2:C$46)</f>
        <v>7.466966453231666E-2</v>
      </c>
    </row>
    <row r="41" spans="1:5">
      <c r="A41" t="s">
        <v>12</v>
      </c>
      <c r="B41" t="s">
        <v>7</v>
      </c>
      <c r="C41">
        <v>61217</v>
      </c>
      <c r="D41" s="3">
        <f>C41/SUMIF(A:A,A41,C:C)</f>
        <v>1.6879769726819441E-2</v>
      </c>
      <c r="E41" s="3">
        <f>C41/SUMIF(B$2:B$46,B41,C$2:C$46)</f>
        <v>7.4369010826675991E-2</v>
      </c>
    </row>
    <row r="42" spans="1:5">
      <c r="A42" t="s">
        <v>12</v>
      </c>
      <c r="B42" t="s">
        <v>8</v>
      </c>
      <c r="C42">
        <v>18055</v>
      </c>
      <c r="D42" s="3">
        <f>C42/SUMIF(A:A,A42,C:C)</f>
        <v>4.9784249868128957E-3</v>
      </c>
      <c r="E42" s="3">
        <f>C42/SUMIF(B$2:B$46,B42,C$2:C$46)</f>
        <v>8.4519635425687786E-2</v>
      </c>
    </row>
    <row r="43" spans="1:5">
      <c r="A43" t="s">
        <v>12</v>
      </c>
      <c r="B43" t="s">
        <v>9</v>
      </c>
      <c r="C43">
        <v>218000</v>
      </c>
      <c r="D43" s="3">
        <f>C43/SUMIF(A:A,A43,C:C)</f>
        <v>6.0110586935763564E-2</v>
      </c>
      <c r="E43" s="3">
        <f>C43/SUMIF(B$2:B$46,B43,C$2:C$46)</f>
        <v>8.1809659694332099E-2</v>
      </c>
    </row>
    <row r="44" spans="1:5">
      <c r="A44" t="s">
        <v>12</v>
      </c>
      <c r="B44" t="s">
        <v>10</v>
      </c>
      <c r="C44">
        <v>28880</v>
      </c>
      <c r="D44" s="3">
        <f>C44/SUMIF(A:A,A44,C:C)</f>
        <v>7.9632740858020731E-3</v>
      </c>
      <c r="E44" s="3">
        <f>C44/SUMIF(B$2:B$46,B44,C$2:C$46)</f>
        <v>6.928716747917546E-2</v>
      </c>
    </row>
    <row r="45" spans="1:5">
      <c r="A45" t="s">
        <v>12</v>
      </c>
      <c r="B45" t="s">
        <v>11</v>
      </c>
      <c r="C45">
        <v>31589</v>
      </c>
      <c r="D45" s="3">
        <f>C45/SUMIF(A:A,A45,C:C)</f>
        <v>8.7102446363019961E-3</v>
      </c>
      <c r="E45" s="3">
        <f>C45/SUMIF(B$2:B$46,B45,C$2:C$46)</f>
        <v>0.10030769621587636</v>
      </c>
    </row>
    <row r="46" spans="1:5">
      <c r="A46" t="s">
        <v>12</v>
      </c>
      <c r="B46" t="s">
        <v>12</v>
      </c>
      <c r="C46">
        <v>1395158</v>
      </c>
      <c r="D46" s="3">
        <f>C46/SUMIF(A:A,A46,C:C)</f>
        <v>0.38469617545011936</v>
      </c>
      <c r="E46" s="3">
        <f>C46/SUMIF(B$2:B$46,B46,C$2:C$46)</f>
        <v>0.48519994755565171</v>
      </c>
    </row>
    <row r="47" spans="1:5">
      <c r="A47" t="s">
        <v>62</v>
      </c>
      <c r="B47" t="s">
        <v>4</v>
      </c>
      <c r="C47">
        <f>SUM(C11+C20+C29)</f>
        <v>964512</v>
      </c>
      <c r="D47" s="3">
        <f>C47/SUMIF(A:A,A47,C:C)</f>
        <v>0.62768658882451933</v>
      </c>
      <c r="E47" s="3">
        <f>C47/SUMIF(B$2:B$46,B47,C$2:C$46)</f>
        <v>5.5573385168146437E-2</v>
      </c>
    </row>
    <row r="48" spans="1:5">
      <c r="A48" t="s">
        <v>62</v>
      </c>
      <c r="B48" t="s">
        <v>5</v>
      </c>
      <c r="C48">
        <f t="shared" ref="C48:C55" si="0">SUM(C12+C21+C30)</f>
        <v>396312</v>
      </c>
      <c r="D48" s="3">
        <f>C48/SUMIF(A:A,A48,C:C)</f>
        <v>0.25791252715385909</v>
      </c>
      <c r="E48" s="3">
        <f>C48/SUMIF(B$2:B$46,B48,C$2:C$46)</f>
        <v>1.6752730880874867E-2</v>
      </c>
    </row>
    <row r="49" spans="1:5">
      <c r="A49" t="s">
        <v>62</v>
      </c>
      <c r="B49" t="s">
        <v>6</v>
      </c>
      <c r="C49">
        <f t="shared" si="0"/>
        <v>17965</v>
      </c>
      <c r="D49" s="3">
        <f>C49/SUMIF(A:A,A49,C:C)</f>
        <v>1.1691290070245358E-2</v>
      </c>
      <c r="E49" s="3">
        <f>C49/SUMIF(B$2:B$46,B49,C$2:C$46)</f>
        <v>7.3174804894341527E-2</v>
      </c>
    </row>
    <row r="50" spans="1:5">
      <c r="A50" t="s">
        <v>62</v>
      </c>
      <c r="B50" t="s">
        <v>7</v>
      </c>
      <c r="C50">
        <f t="shared" si="0"/>
        <v>14434</v>
      </c>
      <c r="D50" s="3">
        <f>C50/SUMIF(A:A,A50,C:C)</f>
        <v>9.3933805106552453E-3</v>
      </c>
      <c r="E50" s="3">
        <f>C50/SUMIF(B$2:B$46,B50,C$2:C$46)</f>
        <v>1.7535036056524188E-2</v>
      </c>
    </row>
    <row r="51" spans="1:5">
      <c r="A51" t="s">
        <v>62</v>
      </c>
      <c r="B51" t="s">
        <v>8</v>
      </c>
      <c r="C51">
        <f t="shared" si="0"/>
        <v>9604</v>
      </c>
      <c r="D51" s="3">
        <f>C51/SUMIF(A:A,A51,C:C)</f>
        <v>6.2501057519975742E-3</v>
      </c>
      <c r="E51" s="3">
        <f>C51/SUMIF(B$2:B$46,B51,C$2:C$46)</f>
        <v>4.4958547694727527E-2</v>
      </c>
    </row>
    <row r="52" spans="1:5">
      <c r="A52" t="s">
        <v>62</v>
      </c>
      <c r="B52" t="s">
        <v>9</v>
      </c>
      <c r="C52">
        <f t="shared" si="0"/>
        <v>36372</v>
      </c>
      <c r="D52" s="3">
        <f>C52/SUMIF(A:A,A52,C:C)</f>
        <v>2.3670225573891687E-2</v>
      </c>
      <c r="E52" s="3">
        <f>C52/SUMIF(B$2:B$46,B52,C$2:C$46)</f>
        <v>1.364945386423049E-2</v>
      </c>
    </row>
    <row r="53" spans="1:5">
      <c r="A53" t="s">
        <v>62</v>
      </c>
      <c r="B53" t="s">
        <v>10</v>
      </c>
      <c r="C53">
        <f t="shared" si="0"/>
        <v>6148</v>
      </c>
      <c r="D53" s="3">
        <f>C53/SUMIF(A:A,A53,C:C)</f>
        <v>4.0010048066723329E-3</v>
      </c>
      <c r="E53" s="3">
        <f>C53/SUMIF(B$2:B$46,B53,C$2:C$46)</f>
        <v>1.4749913630954665E-2</v>
      </c>
    </row>
    <row r="54" spans="1:5">
      <c r="A54" t="s">
        <v>62</v>
      </c>
      <c r="B54" t="s">
        <v>11</v>
      </c>
      <c r="C54">
        <f t="shared" si="0"/>
        <v>46583</v>
      </c>
      <c r="D54" s="3">
        <f>C54/SUMIF(A:A,A54,C:C)</f>
        <v>3.0315355710672946E-2</v>
      </c>
      <c r="E54" s="3">
        <f>C54/SUMIF(B$2:B$46,B54,C$2:C$46)</f>
        <v>0.14791963698832405</v>
      </c>
    </row>
    <row r="55" spans="1:5">
      <c r="A55" t="s">
        <v>62</v>
      </c>
      <c r="B55" t="s">
        <v>12</v>
      </c>
      <c r="C55">
        <f t="shared" si="0"/>
        <v>44684</v>
      </c>
      <c r="D55" s="3">
        <f>C55/SUMIF(A:A,A55,C:C)</f>
        <v>2.9079521597486422E-2</v>
      </c>
      <c r="E55" s="3">
        <f>C55/SUMIF(B$2:B$46,B55,C$2:C$46)</f>
        <v>1.5539942039952995E-2</v>
      </c>
    </row>
  </sheetData>
  <autoFilter ref="A1:D46" xr:uid="{00000000-0001-0000-0000-000000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915AD-2EF3-4CC8-8ACC-E830C41D3CE0}">
  <dimension ref="A1:J7"/>
  <sheetViews>
    <sheetView workbookViewId="0">
      <pane ySplit="1" topLeftCell="A2" activePane="bottomLeft" state="frozen"/>
      <selection pane="bottomLeft" activeCell="M6" sqref="M6"/>
    </sheetView>
  </sheetViews>
  <sheetFormatPr defaultRowHeight="13.8"/>
  <cols>
    <col min="1" max="1" width="23.09765625" bestFit="1" customWidth="1"/>
    <col min="2" max="2" width="9.5" bestFit="1" customWidth="1"/>
    <col min="3" max="3" width="8" bestFit="1" customWidth="1"/>
    <col min="4" max="4" width="7.8984375" bestFit="1" customWidth="1"/>
    <col min="5" max="5" width="5.59765625" bestFit="1" customWidth="1"/>
    <col min="6" max="6" width="6.3984375" bestFit="1" customWidth="1"/>
    <col min="7" max="7" width="6.5" bestFit="1" customWidth="1"/>
    <col min="8" max="8" width="4.3984375" bestFit="1" customWidth="1"/>
    <col min="9" max="9" width="11.69921875" bestFit="1" customWidth="1"/>
    <col min="10" max="10" width="12" bestFit="1" customWidth="1"/>
  </cols>
  <sheetData>
    <row r="1" spans="1:10">
      <c r="B1" t="s">
        <v>4</v>
      </c>
      <c r="C1" t="s">
        <v>5</v>
      </c>
      <c r="D1" t="s">
        <v>6</v>
      </c>
      <c r="E1" t="s">
        <v>7</v>
      </c>
      <c r="F1" t="s">
        <v>8</v>
      </c>
      <c r="G1" t="s">
        <v>9</v>
      </c>
      <c r="H1" t="s">
        <v>10</v>
      </c>
      <c r="I1" t="s">
        <v>11</v>
      </c>
      <c r="J1" t="s">
        <v>12</v>
      </c>
    </row>
    <row r="2" spans="1:10">
      <c r="A2" t="s">
        <v>13</v>
      </c>
      <c r="B2" s="1">
        <f>SUMIFS(Dataset!$D:$D,Dataset!$B:$B,Sheet1!B$1,Dataset!$A:$A,Sheet1!$A2)</f>
        <v>0.35919464390467309</v>
      </c>
      <c r="C2" s="1">
        <f>SUMIFS(Dataset!$D:$D,Dataset!$B:$B,Sheet1!C$1,Dataset!$A:$A,Sheet1!$A2)</f>
        <v>0.51161770408577389</v>
      </c>
      <c r="D2" s="1">
        <f>SUMIFS(Dataset!$D:$D,Dataset!$B:$B,Sheet1!D$1,Dataset!$A:$A,Sheet1!$A2)</f>
        <v>4.8201844333232245E-3</v>
      </c>
      <c r="E2" s="1">
        <f>SUMIFS(Dataset!$D:$D,Dataset!$B:$B,Sheet1!E$1,Dataset!$A:$A,Sheet1!$A2)</f>
        <v>1.7222290816895591E-2</v>
      </c>
      <c r="F2" s="1">
        <f>SUMIFS(Dataset!$D:$D,Dataset!$B:$B,Sheet1!F$1,Dataset!$A:$A,Sheet1!$A2)</f>
        <v>4.2844855061195961E-3</v>
      </c>
      <c r="G2" s="1">
        <f>SUMIFS(Dataset!$D:$D,Dataset!$B:$B,Sheet1!G$1,Dataset!$A:$A,Sheet1!$A2)</f>
        <v>5.5534037640758052E-2</v>
      </c>
      <c r="H2" s="1">
        <f>SUMIFS(Dataset!$D:$D,Dataset!$B:$B,Sheet1!H$1,Dataset!$A:$A,Sheet1!$A2)</f>
        <v>8.7963279867196622E-3</v>
      </c>
      <c r="I2" s="1">
        <f>SUMIFS(Dataset!$D:$D,Dataset!$B:$B,Sheet1!I$1,Dataset!$A:$A,Sheet1!$A2)</f>
        <v>5.4546550822128859E-3</v>
      </c>
      <c r="J2" s="1">
        <f>SUMIFS(Dataset!$D:$D,Dataset!$B:$B,Sheet1!J$1,Dataset!$A:$A,Sheet1!$A2)</f>
        <v>3.3075670543523943E-2</v>
      </c>
    </row>
    <row r="3" spans="1:10">
      <c r="A3" t="s">
        <v>14</v>
      </c>
      <c r="B3" s="1">
        <f>SUMIFS(Dataset!$D:$D,Dataset!$B:$B,Sheet1!B$1,Dataset!$A:$A,Sheet1!$A3)</f>
        <v>0.61923496098581854</v>
      </c>
      <c r="C3" s="1">
        <f>SUMIFS(Dataset!$D:$D,Dataset!$B:$B,Sheet1!C$1,Dataset!$A:$A,Sheet1!$A3)</f>
        <v>0.30774332880898098</v>
      </c>
      <c r="D3" s="1">
        <f>SUMIFS(Dataset!$D:$D,Dataset!$B:$B,Sheet1!D$1,Dataset!$A:$A,Sheet1!$A3)</f>
        <v>1.0624427491124022E-2</v>
      </c>
      <c r="E3" s="1">
        <f>SUMIFS(Dataset!$D:$D,Dataset!$B:$B,Sheet1!E$1,Dataset!$A:$A,Sheet1!$A3)</f>
        <v>3.5597515395056198E-3</v>
      </c>
      <c r="F3" s="1">
        <f>SUMIFS(Dataset!$D:$D,Dataset!$B:$B,Sheet1!F$1,Dataset!$A:$A,Sheet1!$A3)</f>
        <v>6.2583160048408342E-3</v>
      </c>
      <c r="G3" s="1">
        <f>SUMIFS(Dataset!$D:$D,Dataset!$B:$B,Sheet1!G$1,Dataset!$A:$A,Sheet1!$A3)</f>
        <v>7.8215577590414614E-3</v>
      </c>
      <c r="H3" s="1">
        <f>SUMIFS(Dataset!$D:$D,Dataset!$B:$B,Sheet1!H$1,Dataset!$A:$A,Sheet1!$A3)</f>
        <v>1.6635352799192302E-3</v>
      </c>
      <c r="I3" s="1">
        <f>SUMIFS(Dataset!$D:$D,Dataset!$B:$B,Sheet1!I$1,Dataset!$A:$A,Sheet1!$A3)</f>
        <v>1.5116240196307862E-2</v>
      </c>
      <c r="J3" s="1">
        <f>SUMIFS(Dataset!$D:$D,Dataset!$B:$B,Sheet1!J$1,Dataset!$A:$A,Sheet1!$A3)</f>
        <v>2.7977881934461525E-2</v>
      </c>
    </row>
    <row r="4" spans="1:10">
      <c r="A4" t="s">
        <v>15</v>
      </c>
      <c r="B4" s="1">
        <f>SUMIFS(Dataset!$D:$D,Dataset!$B:$B,Sheet1!B$1,Dataset!$A:$A,Sheet1!$A4)</f>
        <v>0.65957556006056095</v>
      </c>
      <c r="C4" s="1">
        <f>SUMIFS(Dataset!$D:$D,Dataset!$B:$B,Sheet1!C$1,Dataset!$A:$A,Sheet1!$A4)</f>
        <v>0.20756883676768714</v>
      </c>
      <c r="D4" s="1">
        <f>SUMIFS(Dataset!$D:$D,Dataset!$B:$B,Sheet1!D$1,Dataset!$A:$A,Sheet1!$A4)</f>
        <v>1.2195591367497241E-2</v>
      </c>
      <c r="E4" s="1">
        <f>SUMIFS(Dataset!$D:$D,Dataset!$B:$B,Sheet1!E$1,Dataset!$A:$A,Sheet1!$A4)</f>
        <v>1.5281377505196439E-2</v>
      </c>
      <c r="F4" s="1">
        <f>SUMIFS(Dataset!$D:$D,Dataset!$B:$B,Sheet1!F$1,Dataset!$A:$A,Sheet1!$A4)</f>
        <v>6.0913803279529881E-3</v>
      </c>
      <c r="G4" s="1">
        <f>SUMIFS(Dataset!$D:$D,Dataset!$B:$B,Sheet1!G$1,Dataset!$A:$A,Sheet1!$A4)</f>
        <v>2.8769663065513613E-2</v>
      </c>
      <c r="H4" s="1">
        <f>SUMIFS(Dataset!$D:$D,Dataset!$B:$B,Sheet1!H$1,Dataset!$A:$A,Sheet1!$A4)</f>
        <v>5.2044573892068057E-3</v>
      </c>
      <c r="I4" s="1">
        <f>SUMIFS(Dataset!$D:$D,Dataset!$B:$B,Sheet1!I$1,Dataset!$A:$A,Sheet1!$A4)</f>
        <v>3.7180194513587721E-2</v>
      </c>
      <c r="J4" s="1">
        <f>SUMIFS(Dataset!$D:$D,Dataset!$B:$B,Sheet1!J$1,Dataset!$A:$A,Sheet1!$A4)</f>
        <v>2.8132939002797095E-2</v>
      </c>
    </row>
    <row r="5" spans="1:10">
      <c r="A5" t="s">
        <v>16</v>
      </c>
      <c r="B5" s="1">
        <f>SUMIFS(Dataset!$D:$D,Dataset!$B:$B,Sheet1!B$1,Dataset!$A:$A,Sheet1!$A5)</f>
        <v>0.54563987780163936</v>
      </c>
      <c r="C5" s="1">
        <f>SUMIFS(Dataset!$D:$D,Dataset!$B:$B,Sheet1!C$1,Dataset!$A:$A,Sheet1!$A5)</f>
        <v>0.22237681860802758</v>
      </c>
      <c r="D5" s="1">
        <f>SUMIFS(Dataset!$D:$D,Dataset!$B:$B,Sheet1!D$1,Dataset!$A:$A,Sheet1!$A5)</f>
        <v>1.4615407882399201E-2</v>
      </c>
      <c r="E5" s="1">
        <f>SUMIFS(Dataset!$D:$D,Dataset!$B:$B,Sheet1!E$1,Dataset!$A:$A,Sheet1!$A5)</f>
        <v>1.3574906990109192E-2</v>
      </c>
      <c r="F5" s="1">
        <f>SUMIFS(Dataset!$D:$D,Dataset!$B:$B,Sheet1!F$1,Dataset!$A:$A,Sheet1!$A5)</f>
        <v>6.8116511902241309E-3</v>
      </c>
      <c r="G5" s="1">
        <f>SUMIFS(Dataset!$D:$D,Dataset!$B:$B,Sheet1!G$1,Dataset!$A:$A,Sheet1!$A5)</f>
        <v>7.6131998427149808E-2</v>
      </c>
      <c r="H5" s="1">
        <f>SUMIFS(Dataset!$D:$D,Dataset!$B:$B,Sheet1!H$1,Dataset!$A:$A,Sheet1!$A5)</f>
        <v>1.0035994071564684E-2</v>
      </c>
      <c r="I5" s="1">
        <f>SUMIFS(Dataset!$D:$D,Dataset!$B:$B,Sheet1!I$1,Dataset!$A:$A,Sheet1!$A5)</f>
        <v>7.3179879616466534E-2</v>
      </c>
      <c r="J5" s="1">
        <f>SUMIFS(Dataset!$D:$D,Dataset!$B:$B,Sheet1!J$1,Dataset!$A:$A,Sheet1!$A5)</f>
        <v>3.7633465412419465E-2</v>
      </c>
    </row>
    <row r="6" spans="1:10">
      <c r="A6" t="s">
        <v>12</v>
      </c>
      <c r="B6" s="1">
        <f>SUMIFS(Dataset!$D:$D,Dataset!$B:$B,Sheet1!B$1,Dataset!$A:$A,Sheet1!$A6)</f>
        <v>0.22085649865757617</v>
      </c>
      <c r="C6" s="1">
        <f>SUMIFS(Dataset!$D:$D,Dataset!$B:$B,Sheet1!C$1,Dataset!$A:$A,Sheet1!$A6)</f>
        <v>0.29075022148545393</v>
      </c>
      <c r="D6" s="1">
        <f>SUMIFS(Dataset!$D:$D,Dataset!$B:$B,Sheet1!D$1,Dataset!$A:$A,Sheet1!$A6)</f>
        <v>5.0548040353505398E-3</v>
      </c>
      <c r="E6" s="1">
        <f>SUMIFS(Dataset!$D:$D,Dataset!$B:$B,Sheet1!E$1,Dataset!$A:$A,Sheet1!$A6)</f>
        <v>1.6879769726819441E-2</v>
      </c>
      <c r="F6" s="1">
        <f>SUMIFS(Dataset!$D:$D,Dataset!$B:$B,Sheet1!F$1,Dataset!$A:$A,Sheet1!$A6)</f>
        <v>4.9784249868128957E-3</v>
      </c>
      <c r="G6" s="1">
        <f>SUMIFS(Dataset!$D:$D,Dataset!$B:$B,Sheet1!G$1,Dataset!$A:$A,Sheet1!$A6)</f>
        <v>6.0110586935763564E-2</v>
      </c>
      <c r="H6" s="1">
        <f>SUMIFS(Dataset!$D:$D,Dataset!$B:$B,Sheet1!H$1,Dataset!$A:$A,Sheet1!$A6)</f>
        <v>7.9632740858020731E-3</v>
      </c>
      <c r="I6" s="1">
        <f>SUMIFS(Dataset!$D:$D,Dataset!$B:$B,Sheet1!I$1,Dataset!$A:$A,Sheet1!$A6)</f>
        <v>8.7102446363019961E-3</v>
      </c>
      <c r="J6" s="1">
        <f>SUMIFS(Dataset!$D:$D,Dataset!$B:$B,Sheet1!J$1,Dataset!$A:$A,Sheet1!$A6)</f>
        <v>0.38469617545011936</v>
      </c>
    </row>
    <row r="7" spans="1:10">
      <c r="A7" t="s">
        <v>62</v>
      </c>
      <c r="B7" s="1">
        <f>SUMIFS(Dataset!$D:$D,Dataset!$B:$B,Sheet1!B$1,Dataset!$A:$A,Sheet1!$A7)</f>
        <v>0.62768658882451933</v>
      </c>
      <c r="C7" s="1">
        <f>SUMIFS(Dataset!$D:$D,Dataset!$B:$B,Sheet1!C$1,Dataset!$A:$A,Sheet1!$A7)</f>
        <v>0.25791252715385909</v>
      </c>
      <c r="D7" s="1">
        <f>SUMIFS(Dataset!$D:$D,Dataset!$B:$B,Sheet1!D$1,Dataset!$A:$A,Sheet1!$A7)</f>
        <v>1.1691290070245358E-2</v>
      </c>
      <c r="E7" s="1">
        <f>SUMIFS(Dataset!$D:$D,Dataset!$B:$B,Sheet1!E$1,Dataset!$A:$A,Sheet1!$A7)</f>
        <v>9.3933805106552453E-3</v>
      </c>
      <c r="F7" s="1">
        <f>SUMIFS(Dataset!$D:$D,Dataset!$B:$B,Sheet1!F$1,Dataset!$A:$A,Sheet1!$A7)</f>
        <v>6.2501057519975742E-3</v>
      </c>
      <c r="G7" s="1">
        <f>SUMIFS(Dataset!$D:$D,Dataset!$B:$B,Sheet1!G$1,Dataset!$A:$A,Sheet1!$A7)</f>
        <v>2.3670225573891687E-2</v>
      </c>
      <c r="H7" s="1">
        <f>SUMIFS(Dataset!$D:$D,Dataset!$B:$B,Sheet1!H$1,Dataset!$A:$A,Sheet1!$A7)</f>
        <v>4.0010048066723329E-3</v>
      </c>
      <c r="I7" s="1">
        <f>SUMIFS(Dataset!$D:$D,Dataset!$B:$B,Sheet1!I$1,Dataset!$A:$A,Sheet1!$A7)</f>
        <v>3.0315355710672946E-2</v>
      </c>
      <c r="J7" s="1">
        <f>SUMIFS(Dataset!$D:$D,Dataset!$B:$B,Sheet1!J$1,Dataset!$A:$A,Sheet1!$A7)</f>
        <v>2.9079521597486422E-2</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A3695-BCCA-4239-8597-D2EF96C7EF95}">
  <dimension ref="A1:H10"/>
  <sheetViews>
    <sheetView workbookViewId="0">
      <pane ySplit="1" topLeftCell="A2" activePane="bottomLeft" state="frozen"/>
      <selection pane="bottomLeft" activeCell="E4" sqref="E4"/>
    </sheetView>
  </sheetViews>
  <sheetFormatPr defaultRowHeight="13.8"/>
  <cols>
    <col min="1" max="1" width="12" bestFit="1" customWidth="1"/>
    <col min="2" max="2" width="20.3984375" bestFit="1" customWidth="1"/>
    <col min="3" max="3" width="13.19921875" bestFit="1" customWidth="1"/>
    <col min="4" max="4" width="7.59765625" bestFit="1" customWidth="1"/>
    <col min="5" max="5" width="23.09765625" bestFit="1" customWidth="1"/>
    <col min="6" max="6" width="12" bestFit="1" customWidth="1"/>
    <col min="8" max="8" width="20.19921875" style="4" bestFit="1" customWidth="1"/>
  </cols>
  <sheetData>
    <row r="1" spans="1:6">
      <c r="B1" t="s">
        <v>13</v>
      </c>
      <c r="C1" t="s">
        <v>14</v>
      </c>
      <c r="D1" t="s">
        <v>15</v>
      </c>
      <c r="E1" t="s">
        <v>16</v>
      </c>
      <c r="F1" t="s">
        <v>12</v>
      </c>
    </row>
    <row r="2" spans="1:6">
      <c r="A2" t="s">
        <v>4</v>
      </c>
      <c r="B2" s="1">
        <f>SUMIFS(Dataset!$E:$E,Dataset!$B:$B,Sheet2!$A2,Dataset!$A:$A,Sheet2!B$1)</f>
        <v>0.89827627274720856</v>
      </c>
      <c r="C2" s="3">
        <f>SUMIFS(Dataset!$E:$E,Dataset!$B:$B,Sheet2!$A2,Dataset!$A:$A,Sheet2!C$1)</f>
        <v>2.6681058140964619E-2</v>
      </c>
      <c r="D2" s="3">
        <f>SUMIFS(Dataset!$E:$E,Dataset!$B:$B,Sheet2!$A2,Dataset!$A:$A,Sheet2!D$1)</f>
        <v>2.3695343866773959E-2</v>
      </c>
      <c r="E2" s="3">
        <f>SUMIFS(Dataset!$E:$E,Dataset!$B:$B,Sheet2!$A2,Dataset!$A:$A,Sheet2!E$1)</f>
        <v>5.1969831604078576E-3</v>
      </c>
      <c r="F2" s="3">
        <f>SUMIFS(Dataset!$E:$E,Dataset!$B:$B,Sheet2!$A2,Dataset!$A:$A,Sheet2!F$1)</f>
        <v>4.6150342084644962E-2</v>
      </c>
    </row>
    <row r="3" spans="1:6">
      <c r="A3" t="s">
        <v>5</v>
      </c>
      <c r="B3" s="1">
        <f>SUMIFS(Dataset!$E:$E,Dataset!$B:$B,Sheet2!$A3,Dataset!$A:$A,Sheet2!B$1)</f>
        <v>0.93867405325736064</v>
      </c>
      <c r="C3" s="3">
        <f>SUMIFS(Dataset!$E:$E,Dataset!$B:$B,Sheet2!$A3,Dataset!$A:$A,Sheet2!C$1)</f>
        <v>9.728041197535009E-3</v>
      </c>
      <c r="D3" s="3">
        <f>SUMIFS(Dataset!$E:$E,Dataset!$B:$B,Sheet2!$A3,Dataset!$A:$A,Sheet2!D$1)</f>
        <v>5.4707867301591303E-3</v>
      </c>
      <c r="E3" s="3">
        <f>SUMIFS(Dataset!$E:$E,Dataset!$B:$B,Sheet2!$A3,Dataset!$A:$A,Sheet2!E$1)</f>
        <v>1.5539029531807264E-3</v>
      </c>
      <c r="F3" s="3">
        <f>SUMIFS(Dataset!$E:$E,Dataset!$B:$B,Sheet2!$A3,Dataset!$A:$A,Sheet2!F$1)</f>
        <v>4.457321586176452E-2</v>
      </c>
    </row>
    <row r="4" spans="1:6">
      <c r="A4" t="s">
        <v>6</v>
      </c>
      <c r="B4" s="1">
        <f>SUMIFS(Dataset!$E:$E,Dataset!$B:$B,Sheet2!$A4,Dataset!$A:$A,Sheet2!B$1)</f>
        <v>0.85215553057334181</v>
      </c>
      <c r="C4" s="3">
        <f>SUMIFS(Dataset!$E:$E,Dataset!$B:$B,Sheet2!$A4,Dataset!$A:$A,Sheet2!C$1)</f>
        <v>3.2361470909298272E-2</v>
      </c>
      <c r="D4" s="3">
        <f>SUMIFS(Dataset!$E:$E,Dataset!$B:$B,Sheet2!$A4,Dataset!$A:$A,Sheet2!D$1)</f>
        <v>3.0972514133958975E-2</v>
      </c>
      <c r="E4" s="3">
        <f>SUMIFS(Dataset!$E:$E,Dataset!$B:$B,Sheet2!$A4,Dataset!$A:$A,Sheet2!E$1)</f>
        <v>9.8408198510842818E-3</v>
      </c>
      <c r="F4" s="3">
        <f>SUMIFS(Dataset!$E:$E,Dataset!$B:$B,Sheet2!$A4,Dataset!$A:$A,Sheet2!F$1)</f>
        <v>7.466966453231666E-2</v>
      </c>
    </row>
    <row r="5" spans="1:6">
      <c r="A5" t="s">
        <v>7</v>
      </c>
      <c r="B5" s="1">
        <f>SUMIFS(Dataset!$E:$E,Dataset!$B:$B,Sheet2!$A5,Dataset!$A:$A,Sheet2!B$1)</f>
        <v>0.9080959531167998</v>
      </c>
      <c r="C5" s="3">
        <f>SUMIFS(Dataset!$E:$E,Dataset!$B:$B,Sheet2!$A5,Dataset!$A:$A,Sheet2!C$1)</f>
        <v>3.2339106264699592E-3</v>
      </c>
      <c r="D5" s="3">
        <f>SUMIFS(Dataset!$E:$E,Dataset!$B:$B,Sheet2!$A5,Dataset!$A:$A,Sheet2!D$1)</f>
        <v>1.1575018951542363E-2</v>
      </c>
      <c r="E5" s="3">
        <f>SUMIFS(Dataset!$E:$E,Dataset!$B:$B,Sheet2!$A5,Dataset!$A:$A,Sheet2!E$1)</f>
        <v>2.7261064785118667E-3</v>
      </c>
      <c r="F5" s="3">
        <f>SUMIFS(Dataset!$E:$E,Dataset!$B:$B,Sheet2!$A5,Dataset!$A:$A,Sheet2!F$1)</f>
        <v>7.4369010826675991E-2</v>
      </c>
    </row>
    <row r="6" spans="1:6">
      <c r="A6" t="s">
        <v>8</v>
      </c>
      <c r="B6" s="1">
        <f>SUMIFS(Dataset!$E:$E,Dataset!$B:$B,Sheet2!$A6,Dataset!$A:$A,Sheet2!B$1)</f>
        <v>0.87052181687958463</v>
      </c>
      <c r="C6" s="3">
        <f>SUMIFS(Dataset!$E:$E,Dataset!$B:$B,Sheet2!$A6,Dataset!$A:$A,Sheet2!C$1)</f>
        <v>2.1908163599679804E-2</v>
      </c>
      <c r="D6" s="3">
        <f>SUMIFS(Dataset!$E:$E,Dataset!$B:$B,Sheet2!$A6,Dataset!$A:$A,Sheet2!D$1)</f>
        <v>1.7779317382817073E-2</v>
      </c>
      <c r="E6" s="3">
        <f>SUMIFS(Dataset!$E:$E,Dataset!$B:$B,Sheet2!$A6,Dataset!$A:$A,Sheet2!E$1)</f>
        <v>5.2710667122306534E-3</v>
      </c>
      <c r="F6" s="3">
        <f>SUMIFS(Dataset!$E:$E,Dataset!$B:$B,Sheet2!$A6,Dataset!$A:$A,Sheet2!F$1)</f>
        <v>8.4519635425687786E-2</v>
      </c>
    </row>
    <row r="7" spans="1:6">
      <c r="A7" t="s">
        <v>9</v>
      </c>
      <c r="B7" s="1">
        <f>SUMIFS(Dataset!$E:$E,Dataset!$B:$B,Sheet2!$A7,Dataset!$A:$A,Sheet2!B$1)</f>
        <v>0.90454088644143738</v>
      </c>
      <c r="C7" s="3">
        <f>SUMIFS(Dataset!$E:$E,Dataset!$B:$B,Sheet2!$A7,Dataset!$A:$A,Sheet2!C$1)</f>
        <v>2.1949756860190294E-3</v>
      </c>
      <c r="D7" s="3">
        <f>SUMIFS(Dataset!$E:$E,Dataset!$B:$B,Sheet2!$A7,Dataset!$A:$A,Sheet2!D$1)</f>
        <v>6.7316590623712341E-3</v>
      </c>
      <c r="E7" s="3">
        <f>SUMIFS(Dataset!$E:$E,Dataset!$B:$B,Sheet2!$A7,Dataset!$A:$A,Sheet2!E$1)</f>
        <v>4.7228191158402268E-3</v>
      </c>
      <c r="F7" s="3">
        <f>SUMIFS(Dataset!$E:$E,Dataset!$B:$B,Sheet2!$A7,Dataset!$A:$A,Sheet2!F$1)</f>
        <v>8.1809659694332099E-2</v>
      </c>
    </row>
    <row r="8" spans="1:6">
      <c r="A8" t="s">
        <v>10</v>
      </c>
      <c r="B8" s="1">
        <f>SUMIFS(Dataset!$E:$E,Dataset!$B:$B,Sheet2!$A8,Dataset!$A:$A,Sheet2!B$1)</f>
        <v>0.91596291888986991</v>
      </c>
      <c r="C8" s="3">
        <f>SUMIFS(Dataset!$E:$E,Dataset!$B:$B,Sheet2!$A8,Dataset!$A:$A,Sheet2!C$1)</f>
        <v>2.984530344324594E-3</v>
      </c>
      <c r="D8" s="3">
        <f>SUMIFS(Dataset!$E:$E,Dataset!$B:$B,Sheet2!$A8,Dataset!$A:$A,Sheet2!D$1)</f>
        <v>7.7852097808145558E-3</v>
      </c>
      <c r="E8" s="3">
        <f>SUMIFS(Dataset!$E:$E,Dataset!$B:$B,Sheet2!$A8,Dataset!$A:$A,Sheet2!E$1)</f>
        <v>3.9801735058155154E-3</v>
      </c>
      <c r="F8" s="3">
        <f>SUMIFS(Dataset!$E:$E,Dataset!$B:$B,Sheet2!$A8,Dataset!$A:$A,Sheet2!F$1)</f>
        <v>6.928716747917546E-2</v>
      </c>
    </row>
    <row r="9" spans="1:6">
      <c r="A9" t="s">
        <v>11</v>
      </c>
      <c r="B9" s="1">
        <f>SUMIFS(Dataset!$E:$E,Dataset!$B:$B,Sheet2!$A9,Dataset!$A:$A,Sheet2!B$1)</f>
        <v>0.75177266679579957</v>
      </c>
      <c r="C9" s="3">
        <f>SUMIFS(Dataset!$E:$E,Dataset!$B:$B,Sheet2!$A9,Dataset!$A:$A,Sheet2!C$1)</f>
        <v>3.5894716452697657E-2</v>
      </c>
      <c r="D9" s="3">
        <f>SUMIFS(Dataset!$E:$E,Dataset!$B:$B,Sheet2!$A9,Dataset!$A:$A,Sheet2!D$1)</f>
        <v>7.3612112244023101E-2</v>
      </c>
      <c r="E9" s="3">
        <f>SUMIFS(Dataset!$E:$E,Dataset!$B:$B,Sheet2!$A9,Dataset!$A:$A,Sheet2!E$1)</f>
        <v>3.841280829160329E-2</v>
      </c>
      <c r="F9" s="3">
        <f>SUMIFS(Dataset!$E:$E,Dataset!$B:$B,Sheet2!$A9,Dataset!$A:$A,Sheet2!F$1)</f>
        <v>0.10030769621587636</v>
      </c>
    </row>
    <row r="10" spans="1:6">
      <c r="A10" t="s">
        <v>12</v>
      </c>
      <c r="B10" s="1">
        <f>SUMIFS(Dataset!$E:$E,Dataset!$B:$B,Sheet2!$A10,Dataset!$A:$A,Sheet2!B$1)</f>
        <v>0.49926011040439533</v>
      </c>
      <c r="C10" s="3">
        <f>SUMIFS(Dataset!$E:$E,Dataset!$B:$B,Sheet2!$A10,Dataset!$A:$A,Sheet2!C$1)</f>
        <v>7.2761316659183724E-3</v>
      </c>
      <c r="D10" s="3">
        <f>SUMIFS(Dataset!$E:$E,Dataset!$B:$B,Sheet2!$A10,Dataset!$A:$A,Sheet2!D$1)</f>
        <v>6.1003071193898376E-3</v>
      </c>
      <c r="E10" s="3">
        <f>SUMIFS(Dataset!$E:$E,Dataset!$B:$B,Sheet2!$A10,Dataset!$A:$A,Sheet2!E$1)</f>
        <v>2.1635032546447851E-3</v>
      </c>
      <c r="F10" s="3">
        <f>SUMIFS(Dataset!$E:$E,Dataset!$B:$B,Sheet2!$A10,Dataset!$A:$A,Sheet2!F$1)</f>
        <v>0.48519994755565171</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44765-60E1-4C84-AF31-FEB0F6A83EEA}">
  <dimension ref="A1:F10"/>
  <sheetViews>
    <sheetView tabSelected="1" workbookViewId="0">
      <selection activeCell="E16" sqref="E16"/>
    </sheetView>
  </sheetViews>
  <sheetFormatPr defaultRowHeight="13.8"/>
  <cols>
    <col min="1" max="1" width="12" bestFit="1" customWidth="1"/>
    <col min="2" max="2" width="20.3984375" bestFit="1" customWidth="1"/>
    <col min="3" max="3" width="6" bestFit="1" customWidth="1"/>
    <col min="4" max="4" width="12" bestFit="1" customWidth="1"/>
    <col min="5" max="5" width="17.8984375" bestFit="1" customWidth="1"/>
    <col min="6" max="6" width="5.69921875" customWidth="1"/>
  </cols>
  <sheetData>
    <row r="1" spans="1:6">
      <c r="B1" t="s">
        <v>13</v>
      </c>
      <c r="C1" t="s">
        <v>62</v>
      </c>
      <c r="D1" t="s">
        <v>12</v>
      </c>
      <c r="E1" t="s">
        <v>63</v>
      </c>
      <c r="F1" t="s">
        <v>64</v>
      </c>
    </row>
    <row r="2" spans="1:6">
      <c r="A2" t="s">
        <v>4</v>
      </c>
      <c r="B2" s="1">
        <f>SUMIFS(Dataset!$E:$E,Dataset!$B:$B,Sheet3!$A2,Dataset!$A:$A,Sheet3!B$1)</f>
        <v>0.89827627274720856</v>
      </c>
      <c r="C2" s="3">
        <f>SUMIFS(Dataset!$E:$E,Dataset!$B:$B,Sheet3!$A2,Dataset!$A:$A,Sheet3!C$1)</f>
        <v>5.5573385168146437E-2</v>
      </c>
      <c r="D2" s="3">
        <f>SUMIFS(Dataset!$E:$E,Dataset!$B:$B,Sheet3!$A2,Dataset!$A:$A,Sheet3!D$1)</f>
        <v>4.6150342084644962E-2</v>
      </c>
      <c r="E2" s="2">
        <f>C2+D2</f>
        <v>0.1017237272527914</v>
      </c>
    </row>
    <row r="3" spans="1:6">
      <c r="A3" t="s">
        <v>5</v>
      </c>
      <c r="B3" s="1">
        <f>SUMIFS(Dataset!$E:$E,Dataset!$B:$B,Sheet3!$A3,Dataset!$A:$A,Sheet3!B$1)</f>
        <v>0.93867405325736064</v>
      </c>
      <c r="C3" s="3">
        <f>SUMIFS(Dataset!$E:$E,Dataset!$B:$B,Sheet3!$A3,Dataset!$A:$A,Sheet3!C$1)</f>
        <v>1.6752730880874867E-2</v>
      </c>
      <c r="D3" s="3">
        <f>SUMIFS(Dataset!$E:$E,Dataset!$B:$B,Sheet3!$A3,Dataset!$A:$A,Sheet3!D$1)</f>
        <v>4.457321586176452E-2</v>
      </c>
      <c r="E3" s="2">
        <f t="shared" ref="E3:E10" si="0">C3+D3</f>
        <v>6.1325946742639387E-2</v>
      </c>
      <c r="F3" s="4">
        <f>C$2/C3</f>
        <v>3.3172731994154891</v>
      </c>
    </row>
    <row r="4" spans="1:6">
      <c r="A4" t="s">
        <v>6</v>
      </c>
      <c r="B4" s="1">
        <f>SUMIFS(Dataset!$E:$E,Dataset!$B:$B,Sheet3!$A4,Dataset!$A:$A,Sheet3!B$1)</f>
        <v>0.85215553057334181</v>
      </c>
      <c r="C4" s="3">
        <f>SUMIFS(Dataset!$E:$E,Dataset!$B:$B,Sheet3!$A4,Dataset!$A:$A,Sheet3!C$1)</f>
        <v>7.3174804894341527E-2</v>
      </c>
      <c r="D4" s="3">
        <f>SUMIFS(Dataset!$E:$E,Dataset!$B:$B,Sheet3!$A4,Dataset!$A:$A,Sheet3!D$1)</f>
        <v>7.466966453231666E-2</v>
      </c>
      <c r="E4" s="2">
        <f t="shared" si="0"/>
        <v>0.14784446942665819</v>
      </c>
      <c r="F4" s="4">
        <f t="shared" ref="F4:F10" si="1">C$2/C4</f>
        <v>0.75946065381916483</v>
      </c>
    </row>
    <row r="5" spans="1:6">
      <c r="A5" t="s">
        <v>7</v>
      </c>
      <c r="B5" s="1">
        <f>SUMIFS(Dataset!$E:$E,Dataset!$B:$B,Sheet3!$A5,Dataset!$A:$A,Sheet3!B$1)</f>
        <v>0.9080959531167998</v>
      </c>
      <c r="C5" s="3">
        <f>SUMIFS(Dataset!$E:$E,Dataset!$B:$B,Sheet3!$A5,Dataset!$A:$A,Sheet3!C$1)</f>
        <v>1.7535036056524188E-2</v>
      </c>
      <c r="D5" s="3">
        <f>SUMIFS(Dataset!$E:$E,Dataset!$B:$B,Sheet3!$A5,Dataset!$A:$A,Sheet3!D$1)</f>
        <v>7.4369010826675991E-2</v>
      </c>
      <c r="E5" s="2">
        <f t="shared" si="0"/>
        <v>9.1904046883200183E-2</v>
      </c>
      <c r="F5" s="4">
        <f t="shared" si="1"/>
        <v>3.1692769258646307</v>
      </c>
    </row>
    <row r="6" spans="1:6">
      <c r="A6" t="s">
        <v>8</v>
      </c>
      <c r="B6" s="1">
        <f>SUMIFS(Dataset!$E:$E,Dataset!$B:$B,Sheet3!$A6,Dataset!$A:$A,Sheet3!B$1)</f>
        <v>0.87052181687958463</v>
      </c>
      <c r="C6" s="3">
        <f>SUMIFS(Dataset!$E:$E,Dataset!$B:$B,Sheet3!$A6,Dataset!$A:$A,Sheet3!C$1)</f>
        <v>4.4958547694727527E-2</v>
      </c>
      <c r="D6" s="3">
        <f>SUMIFS(Dataset!$E:$E,Dataset!$B:$B,Sheet3!$A6,Dataset!$A:$A,Sheet3!D$1)</f>
        <v>8.4519635425687786E-2</v>
      </c>
      <c r="E6" s="2">
        <f t="shared" si="0"/>
        <v>0.12947818312041531</v>
      </c>
      <c r="F6" s="4">
        <f t="shared" si="1"/>
        <v>1.236102766163502</v>
      </c>
    </row>
    <row r="7" spans="1:6">
      <c r="A7" t="s">
        <v>9</v>
      </c>
      <c r="B7" s="1">
        <f>SUMIFS(Dataset!$E:$E,Dataset!$B:$B,Sheet3!$A7,Dataset!$A:$A,Sheet3!B$1)</f>
        <v>0.90454088644143738</v>
      </c>
      <c r="C7" s="3">
        <f>SUMIFS(Dataset!$E:$E,Dataset!$B:$B,Sheet3!$A7,Dataset!$A:$A,Sheet3!C$1)</f>
        <v>1.364945386423049E-2</v>
      </c>
      <c r="D7" s="3">
        <f>SUMIFS(Dataset!$E:$E,Dataset!$B:$B,Sheet3!$A7,Dataset!$A:$A,Sheet3!D$1)</f>
        <v>8.1809659694332099E-2</v>
      </c>
      <c r="E7" s="2">
        <f t="shared" si="0"/>
        <v>9.5459113558562583E-2</v>
      </c>
      <c r="F7" s="4">
        <f t="shared" si="1"/>
        <v>4.0714731681522469</v>
      </c>
    </row>
    <row r="8" spans="1:6">
      <c r="A8" t="s">
        <v>10</v>
      </c>
      <c r="B8" s="1">
        <f>SUMIFS(Dataset!$E:$E,Dataset!$B:$B,Sheet3!$A8,Dataset!$A:$A,Sheet3!B$1)</f>
        <v>0.91596291888986991</v>
      </c>
      <c r="C8" s="3">
        <f>SUMIFS(Dataset!$E:$E,Dataset!$B:$B,Sheet3!$A8,Dataset!$A:$A,Sheet3!C$1)</f>
        <v>1.4749913630954665E-2</v>
      </c>
      <c r="D8" s="3">
        <f>SUMIFS(Dataset!$E:$E,Dataset!$B:$B,Sheet3!$A8,Dataset!$A:$A,Sheet3!D$1)</f>
        <v>6.928716747917546E-2</v>
      </c>
      <c r="E8" s="2">
        <f t="shared" si="0"/>
        <v>8.4037081110130127E-2</v>
      </c>
      <c r="F8" s="4">
        <f t="shared" si="1"/>
        <v>3.7677091919723691</v>
      </c>
    </row>
    <row r="9" spans="1:6">
      <c r="A9" t="s">
        <v>11</v>
      </c>
      <c r="B9" s="1">
        <f>SUMIFS(Dataset!$E:$E,Dataset!$B:$B,Sheet3!$A9,Dataset!$A:$A,Sheet3!B$1)</f>
        <v>0.75177266679579957</v>
      </c>
      <c r="C9" s="3">
        <f>SUMIFS(Dataset!$E:$E,Dataset!$B:$B,Sheet3!$A9,Dataset!$A:$A,Sheet3!C$1)</f>
        <v>0.14791963698832405</v>
      </c>
      <c r="D9" s="3">
        <f>SUMIFS(Dataset!$E:$E,Dataset!$B:$B,Sheet3!$A9,Dataset!$A:$A,Sheet3!D$1)</f>
        <v>0.10030769621587636</v>
      </c>
      <c r="E9" s="2">
        <f t="shared" si="0"/>
        <v>0.24822733320420043</v>
      </c>
      <c r="F9" s="4">
        <f t="shared" si="1"/>
        <v>0.37569984823944025</v>
      </c>
    </row>
    <row r="10" spans="1:6">
      <c r="A10" t="s">
        <v>12</v>
      </c>
      <c r="B10" s="1">
        <f>SUMIFS(Dataset!$E:$E,Dataset!$B:$B,Sheet3!$A10,Dataset!$A:$A,Sheet3!B$1)</f>
        <v>0.49926011040439533</v>
      </c>
      <c r="C10" s="3">
        <f>SUMIFS(Dataset!$E:$E,Dataset!$B:$B,Sheet3!$A10,Dataset!$A:$A,Sheet3!C$1)</f>
        <v>1.5539942039952995E-2</v>
      </c>
      <c r="D10" s="3">
        <f>SUMIFS(Dataset!$E:$E,Dataset!$B:$B,Sheet3!$A10,Dataset!$A:$A,Sheet3!D$1)</f>
        <v>0.48519994755565171</v>
      </c>
      <c r="E10" s="2">
        <f t="shared" si="0"/>
        <v>0.50073988959560467</v>
      </c>
      <c r="F10" s="4">
        <f t="shared" si="1"/>
        <v>3.5761642498580732</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8"/>
  <sheetViews>
    <sheetView workbookViewId="0"/>
  </sheetViews>
  <sheetFormatPr defaultRowHeight="14.4"/>
  <cols>
    <col min="1" max="1" width="40" customWidth="1"/>
    <col min="2" max="2" width="255" customWidth="1"/>
  </cols>
  <sheetData>
    <row r="1" spans="1:2" ht="13.8">
      <c r="A1" t="s">
        <v>17</v>
      </c>
      <c r="B1" t="s">
        <v>18</v>
      </c>
    </row>
    <row r="2" spans="1:2" ht="13.8">
      <c r="A2" t="s">
        <v>19</v>
      </c>
      <c r="B2" t="s">
        <v>20</v>
      </c>
    </row>
    <row r="3" spans="1:2" ht="13.8">
      <c r="A3" t="s">
        <v>21</v>
      </c>
      <c r="B3" t="s">
        <v>22</v>
      </c>
    </row>
    <row r="4" spans="1:2" ht="13.8">
      <c r="A4" t="s">
        <v>23</v>
      </c>
      <c r="B4" t="s">
        <v>24</v>
      </c>
    </row>
    <row r="5" spans="1:2" ht="13.8"/>
    <row r="6" spans="1:2" ht="13.8">
      <c r="A6" t="s">
        <v>25</v>
      </c>
      <c r="B6" t="s">
        <v>26</v>
      </c>
    </row>
    <row r="7" spans="1:2" ht="13.8">
      <c r="A7" t="s">
        <v>26</v>
      </c>
      <c r="B7" t="s">
        <v>27</v>
      </c>
    </row>
    <row r="8" spans="1:2" ht="13.8">
      <c r="A8" t="s">
        <v>26</v>
      </c>
      <c r="B8" t="s">
        <v>28</v>
      </c>
    </row>
    <row r="9" spans="1:2" ht="13.8"/>
    <row r="10" spans="1:2" ht="13.8"/>
    <row r="11" spans="1:2" ht="13.8">
      <c r="A11" t="s">
        <v>29</v>
      </c>
      <c r="B11" t="s">
        <v>30</v>
      </c>
    </row>
    <row r="12" spans="1:2" ht="13.8">
      <c r="A12" t="s">
        <v>31</v>
      </c>
      <c r="B12" t="s">
        <v>32</v>
      </c>
    </row>
    <row r="13" spans="1:2" ht="13.8">
      <c r="A13" t="s">
        <v>33</v>
      </c>
      <c r="B13" t="s">
        <v>34</v>
      </c>
    </row>
    <row r="14" spans="1:2" ht="13.8">
      <c r="A14" t="s">
        <v>26</v>
      </c>
      <c r="B14" t="s">
        <v>35</v>
      </c>
    </row>
    <row r="15" spans="1:2" ht="13.8">
      <c r="A15" t="s">
        <v>26</v>
      </c>
      <c r="B15" t="s">
        <v>36</v>
      </c>
    </row>
    <row r="16" spans="1:2" ht="13.8">
      <c r="A16" t="s">
        <v>37</v>
      </c>
      <c r="B16" t="s">
        <v>38</v>
      </c>
    </row>
    <row r="17" spans="1:2" ht="13.8">
      <c r="A17" t="s">
        <v>26</v>
      </c>
      <c r="B17" t="s">
        <v>39</v>
      </c>
    </row>
    <row r="18" spans="1:2" ht="13.8">
      <c r="A18" t="s">
        <v>26</v>
      </c>
      <c r="B18" t="s">
        <v>40</v>
      </c>
    </row>
    <row r="19" spans="1:2" ht="13.8">
      <c r="A19" t="s">
        <v>41</v>
      </c>
      <c r="B19" t="s">
        <v>0</v>
      </c>
    </row>
    <row r="20" spans="1:2" ht="13.8">
      <c r="A20" t="s">
        <v>42</v>
      </c>
      <c r="B20" t="s">
        <v>43</v>
      </c>
    </row>
    <row r="21" spans="1:2" ht="13.8">
      <c r="A21" t="s">
        <v>44</v>
      </c>
      <c r="B21" t="s">
        <v>1</v>
      </c>
    </row>
    <row r="22" spans="1:2" ht="13.8">
      <c r="A22" t="s">
        <v>45</v>
      </c>
      <c r="B22" t="s">
        <v>46</v>
      </c>
    </row>
    <row r="23" spans="1:2" ht="13.8">
      <c r="A23" t="s">
        <v>47</v>
      </c>
      <c r="B23" t="s">
        <v>48</v>
      </c>
    </row>
    <row r="24" spans="1:2" ht="13.8">
      <c r="A24" t="s">
        <v>44</v>
      </c>
      <c r="B24" t="s">
        <v>2</v>
      </c>
    </row>
    <row r="25" spans="1:2" ht="13.8">
      <c r="A25" t="s">
        <v>45</v>
      </c>
      <c r="B25" t="s">
        <v>49</v>
      </c>
    </row>
    <row r="26" spans="1:2" ht="13.8">
      <c r="A26" t="s">
        <v>50</v>
      </c>
      <c r="B26" t="s">
        <v>51</v>
      </c>
    </row>
    <row r="27" spans="1:2" ht="13.8">
      <c r="A27" t="s">
        <v>26</v>
      </c>
      <c r="B27" t="s">
        <v>52</v>
      </c>
    </row>
    <row r="28" spans="1:2" ht="13.8"/>
    <row r="29" spans="1:2" ht="13.8">
      <c r="A29" t="s">
        <v>53</v>
      </c>
      <c r="B29" t="s">
        <v>26</v>
      </c>
    </row>
    <row r="30" spans="1:2" ht="13.8"/>
    <row r="31" spans="1:2" ht="13.8">
      <c r="A31" t="s">
        <v>54</v>
      </c>
      <c r="B31" t="s">
        <v>30</v>
      </c>
    </row>
    <row r="32" spans="1:2" ht="13.8">
      <c r="A32" t="s">
        <v>21</v>
      </c>
      <c r="B32" t="s">
        <v>22</v>
      </c>
    </row>
    <row r="33" spans="1:2" ht="13.8"/>
    <row r="34" spans="1:2" ht="13.8">
      <c r="A34" t="s">
        <v>55</v>
      </c>
      <c r="B34" t="s">
        <v>26</v>
      </c>
    </row>
    <row r="35" spans="1:2" ht="13.8"/>
    <row r="36" spans="1:2" ht="13.8">
      <c r="A36" t="s">
        <v>17</v>
      </c>
      <c r="B36" t="s">
        <v>56</v>
      </c>
    </row>
    <row r="37" spans="1:2" ht="13.8">
      <c r="A37" t="s">
        <v>19</v>
      </c>
      <c r="B37" t="s">
        <v>57</v>
      </c>
    </row>
    <row r="38" spans="1:2" ht="13.8">
      <c r="A38" t="s">
        <v>58</v>
      </c>
      <c r="B38"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Dataset</vt:lpstr>
      <vt:lpstr>Sheet1</vt:lpstr>
      <vt:lpstr>Sheet2</vt:lpstr>
      <vt:lpstr>Sheet3</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2023-04-04T12:04:29Z</dcterms:modified>
</cp:coreProperties>
</file>